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petrs\firma\Akce\2023\P01_Horní Slavkov, parkoviště - změna\4_Prováděcí PD\ROZPOČET a VÝKAZ\"/>
    </mc:Choice>
  </mc:AlternateContent>
  <xr:revisionPtr revIDLastSave="0" documentId="13_ncr:1_{3E89AD17-836C-4B5A-AECE-ACD92BC9A9B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Titulní list" sheetId="6" r:id="rId1"/>
    <sheet name="Rekapitulace stavby" sheetId="1" r:id="rId2"/>
    <sheet name="SO 101 - Parkoviště a zpe..." sheetId="2" r:id="rId3"/>
    <sheet name="SO 401 - Veřejné osvětlení" sheetId="3" r:id="rId4"/>
    <sheet name="SO 801 - Sadové úpravy" sheetId="4" r:id="rId5"/>
    <sheet name="VRN - Vedlejší rozpočtové..." sheetId="5" r:id="rId6"/>
  </sheets>
  <definedNames>
    <definedName name="_xlnm._FilterDatabase" localSheetId="2" hidden="1">'SO 101 - Parkoviště a zpe...'!$C$136:$K$456</definedName>
    <definedName name="_xlnm._FilterDatabase" localSheetId="3" hidden="1">'SO 401 - Veřejné osvětlení'!$C$119:$K$191</definedName>
    <definedName name="_xlnm._FilterDatabase" localSheetId="4" hidden="1">'SO 801 - Sadové úpravy'!$C$120:$K$196</definedName>
    <definedName name="_xlnm._FilterDatabase" localSheetId="5" hidden="1">'VRN - Vedlejší rozpočtové...'!$C$119:$K$130</definedName>
    <definedName name="_xlnm.Print_Titles" localSheetId="1">'Rekapitulace stavby'!$92:$92</definedName>
    <definedName name="_xlnm.Print_Titles" localSheetId="2">'SO 101 - Parkoviště a zpe...'!$136:$136</definedName>
    <definedName name="_xlnm.Print_Titles" localSheetId="3">'SO 401 - Veřejné osvětlení'!$119:$119</definedName>
    <definedName name="_xlnm.Print_Titles" localSheetId="4">'SO 801 - Sadové úpravy'!$120:$120</definedName>
    <definedName name="_xlnm.Print_Titles" localSheetId="5">'VRN - Vedlejší rozpočtové...'!$119:$119</definedName>
    <definedName name="_xlnm.Print_Area" localSheetId="1">'Rekapitulace stavby'!$D$4:$AO$76,'Rekapitulace stavby'!$C$82:$AQ$99</definedName>
    <definedName name="_xlnm.Print_Area" localSheetId="2">'SO 101 - Parkoviště a zpe...'!$C$4:$J$76,'SO 101 - Parkoviště a zpe...'!$C$82:$J$118,'SO 101 - Parkoviště a zpe...'!$C$124:$J$456</definedName>
    <definedName name="_xlnm.Print_Area" localSheetId="3">'SO 401 - Veřejné osvětlení'!$C$4:$J$76,'SO 401 - Veřejné osvětlení'!$C$82:$J$101,'SO 401 - Veřejné osvětlení'!$C$107:$J$191</definedName>
    <definedName name="_xlnm.Print_Area" localSheetId="4">'SO 801 - Sadové úpravy'!$C$4:$J$76,'SO 801 - Sadové úpravy'!$C$82:$J$102,'SO 801 - Sadové úpravy'!$C$108:$J$196</definedName>
    <definedName name="_xlnm.Print_Area" localSheetId="5">'VRN - Vedlejší rozpočtové...'!$C$4:$J$76,'VRN - Vedlejší rozpočtové...'!$C$82:$J$101,'VRN - Vedlejší rozpočtové...'!$C$107:$J$130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9" i="5"/>
  <c r="BH129" i="5"/>
  <c r="BG129" i="5"/>
  <c r="BF129" i="5"/>
  <c r="T129" i="5"/>
  <c r="T128" i="5"/>
  <c r="R129" i="5"/>
  <c r="R128" i="5"/>
  <c r="P129" i="5"/>
  <c r="P128" i="5"/>
  <c r="BI126" i="5"/>
  <c r="BH126" i="5"/>
  <c r="BG126" i="5"/>
  <c r="BF126" i="5"/>
  <c r="T126" i="5"/>
  <c r="T125" i="5"/>
  <c r="R126" i="5"/>
  <c r="R125" i="5" s="1"/>
  <c r="P126" i="5"/>
  <c r="P125" i="5"/>
  <c r="BI123" i="5"/>
  <c r="BH123" i="5"/>
  <c r="BG123" i="5"/>
  <c r="BF123" i="5"/>
  <c r="T123" i="5"/>
  <c r="T122" i="5"/>
  <c r="T121" i="5"/>
  <c r="T120" i="5" s="1"/>
  <c r="R123" i="5"/>
  <c r="R122" i="5"/>
  <c r="P123" i="5"/>
  <c r="P122" i="5" s="1"/>
  <c r="P121" i="5" s="1"/>
  <c r="P120" i="5" s="1"/>
  <c r="AU98" i="1" s="1"/>
  <c r="J117" i="5"/>
  <c r="J116" i="5"/>
  <c r="F116" i="5"/>
  <c r="F114" i="5"/>
  <c r="E112" i="5"/>
  <c r="J92" i="5"/>
  <c r="J91" i="5"/>
  <c r="F91" i="5"/>
  <c r="F89" i="5"/>
  <c r="E87" i="5"/>
  <c r="J18" i="5"/>
  <c r="E18" i="5"/>
  <c r="F117" i="5" s="1"/>
  <c r="J17" i="5"/>
  <c r="J12" i="5"/>
  <c r="J89" i="5" s="1"/>
  <c r="E7" i="5"/>
  <c r="E110" i="5" s="1"/>
  <c r="J37" i="4"/>
  <c r="J36" i="4"/>
  <c r="AY97" i="1" s="1"/>
  <c r="J35" i="4"/>
  <c r="AX97" i="1"/>
  <c r="BI196" i="4"/>
  <c r="BH196" i="4"/>
  <c r="BG196" i="4"/>
  <c r="BF196" i="4"/>
  <c r="T196" i="4"/>
  <c r="T195" i="4"/>
  <c r="R196" i="4"/>
  <c r="R195" i="4" s="1"/>
  <c r="P196" i="4"/>
  <c r="P195" i="4" s="1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T125" i="4"/>
  <c r="R126" i="4"/>
  <c r="R125" i="4"/>
  <c r="P126" i="4"/>
  <c r="P125" i="4" s="1"/>
  <c r="BI124" i="4"/>
  <c r="BH124" i="4"/>
  <c r="BG124" i="4"/>
  <c r="BF124" i="4"/>
  <c r="T124" i="4"/>
  <c r="T123" i="4" s="1"/>
  <c r="R124" i="4"/>
  <c r="R123" i="4" s="1"/>
  <c r="P124" i="4"/>
  <c r="P123" i="4"/>
  <c r="J118" i="4"/>
  <c r="J117" i="4"/>
  <c r="F117" i="4"/>
  <c r="F115" i="4"/>
  <c r="E113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111" i="4"/>
  <c r="J37" i="3"/>
  <c r="J36" i="3"/>
  <c r="AY96" i="1" s="1"/>
  <c r="J35" i="3"/>
  <c r="AX96" i="1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/>
  <c r="J17" i="3"/>
  <c r="J12" i="3"/>
  <c r="J89" i="3" s="1"/>
  <c r="E7" i="3"/>
  <c r="E85" i="3" s="1"/>
  <c r="J37" i="2"/>
  <c r="J36" i="2"/>
  <c r="AY95" i="1" s="1"/>
  <c r="J35" i="2"/>
  <c r="AX95" i="1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T444" i="2"/>
  <c r="R445" i="2"/>
  <c r="R444" i="2"/>
  <c r="P445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2" i="2"/>
  <c r="BH302" i="2"/>
  <c r="BG302" i="2"/>
  <c r="BF302" i="2"/>
  <c r="T302" i="2"/>
  <c r="R302" i="2"/>
  <c r="P302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J134" i="2"/>
  <c r="J133" i="2"/>
  <c r="F133" i="2"/>
  <c r="F131" i="2"/>
  <c r="E129" i="2"/>
  <c r="J92" i="2"/>
  <c r="J91" i="2"/>
  <c r="F91" i="2"/>
  <c r="F89" i="2"/>
  <c r="E87" i="2"/>
  <c r="J18" i="2"/>
  <c r="E18" i="2"/>
  <c r="F92" i="2"/>
  <c r="J17" i="2"/>
  <c r="J12" i="2"/>
  <c r="J131" i="2" s="1"/>
  <c r="E7" i="2"/>
  <c r="E85" i="2" s="1"/>
  <c r="L90" i="1"/>
  <c r="AM90" i="1"/>
  <c r="AM89" i="1"/>
  <c r="L89" i="1"/>
  <c r="AM87" i="1"/>
  <c r="L87" i="1"/>
  <c r="L85" i="1"/>
  <c r="L84" i="1"/>
  <c r="BK379" i="2"/>
  <c r="J349" i="2"/>
  <c r="J326" i="2"/>
  <c r="BK302" i="2"/>
  <c r="BK276" i="2"/>
  <c r="J184" i="2"/>
  <c r="BK163" i="2"/>
  <c r="J152" i="2"/>
  <c r="BK141" i="2"/>
  <c r="J455" i="2"/>
  <c r="BK445" i="2"/>
  <c r="J433" i="2"/>
  <c r="J430" i="2"/>
  <c r="BK402" i="2"/>
  <c r="BK386" i="2"/>
  <c r="BK351" i="2"/>
  <c r="J317" i="2"/>
  <c r="J287" i="2"/>
  <c r="J263" i="2"/>
  <c r="BK238" i="2"/>
  <c r="BK190" i="2"/>
  <c r="BK161" i="2"/>
  <c r="BK156" i="2"/>
  <c r="J143" i="2"/>
  <c r="J442" i="2"/>
  <c r="BK438" i="2"/>
  <c r="J437" i="2"/>
  <c r="J434" i="2"/>
  <c r="BK430" i="2"/>
  <c r="BK423" i="2"/>
  <c r="BK390" i="2"/>
  <c r="J379" i="2"/>
  <c r="BK357" i="2"/>
  <c r="J329" i="2"/>
  <c r="BK285" i="2"/>
  <c r="BK278" i="2"/>
  <c r="J257" i="2"/>
  <c r="BK226" i="2"/>
  <c r="J197" i="2"/>
  <c r="BK149" i="2"/>
  <c r="BK453" i="2"/>
  <c r="J429" i="2"/>
  <c r="BK400" i="2"/>
  <c r="J392" i="2"/>
  <c r="J376" i="2"/>
  <c r="BK362" i="2"/>
  <c r="J345" i="2"/>
  <c r="J320" i="2"/>
  <c r="BK287" i="2"/>
  <c r="J267" i="2"/>
  <c r="J241" i="2"/>
  <c r="BK231" i="2"/>
  <c r="BK197" i="2"/>
  <c r="BK157" i="2"/>
  <c r="J182" i="3"/>
  <c r="J166" i="3"/>
  <c r="BK144" i="3"/>
  <c r="J183" i="3"/>
  <c r="BK169" i="3"/>
  <c r="J146" i="3"/>
  <c r="J131" i="3"/>
  <c r="BK188" i="3"/>
  <c r="J174" i="3"/>
  <c r="J148" i="3"/>
  <c r="BK125" i="3"/>
  <c r="J175" i="3"/>
  <c r="BK153" i="3"/>
  <c r="J126" i="3"/>
  <c r="J186" i="3"/>
  <c r="J144" i="3"/>
  <c r="J129" i="3"/>
  <c r="BK178" i="3"/>
  <c r="J141" i="3"/>
  <c r="J196" i="4"/>
  <c r="J158" i="4"/>
  <c r="BK171" i="4"/>
  <c r="J137" i="4"/>
  <c r="J191" i="4"/>
  <c r="J171" i="4"/>
  <c r="BK191" i="4"/>
  <c r="J162" i="4"/>
  <c r="BK146" i="4"/>
  <c r="J133" i="4"/>
  <c r="J157" i="4"/>
  <c r="BK173" i="4"/>
  <c r="BK161" i="4"/>
  <c r="J136" i="4"/>
  <c r="BK126" i="5"/>
  <c r="J449" i="2"/>
  <c r="BK219" i="2"/>
  <c r="J199" i="2"/>
  <c r="J190" i="2"/>
  <c r="J163" i="2"/>
  <c r="BK159" i="2"/>
  <c r="BK154" i="2"/>
  <c r="J140" i="2"/>
  <c r="J421" i="2"/>
  <c r="J420" i="2"/>
  <c r="BK419" i="2"/>
  <c r="BK415" i="2"/>
  <c r="J415" i="2"/>
  <c r="BK410" i="2"/>
  <c r="J409" i="2"/>
  <c r="J408" i="2"/>
  <c r="BK407" i="2"/>
  <c r="BK406" i="2"/>
  <c r="BK404" i="2"/>
  <c r="BK403" i="2"/>
  <c r="BK401" i="2"/>
  <c r="J400" i="2"/>
  <c r="J397" i="2"/>
  <c r="J394" i="2"/>
  <c r="BK392" i="2"/>
  <c r="J386" i="2"/>
  <c r="J384" i="2"/>
  <c r="BK383" i="2"/>
  <c r="BK381" i="2"/>
  <c r="BK380" i="2"/>
  <c r="BK378" i="2"/>
  <c r="BK370" i="2"/>
  <c r="BK368" i="2"/>
  <c r="J356" i="2"/>
  <c r="J355" i="2"/>
  <c r="J354" i="2"/>
  <c r="J353" i="2"/>
  <c r="BK341" i="2"/>
  <c r="BK326" i="2"/>
  <c r="J318" i="2"/>
  <c r="BK315" i="2"/>
  <c r="BK310" i="2"/>
  <c r="BK309" i="2"/>
  <c r="BK295" i="2"/>
  <c r="J291" i="2"/>
  <c r="BK281" i="2"/>
  <c r="J275" i="2"/>
  <c r="J269" i="2"/>
  <c r="J261" i="2"/>
  <c r="BK251" i="2"/>
  <c r="BK235" i="2"/>
  <c r="J222" i="2"/>
  <c r="BK209" i="2"/>
  <c r="BK199" i="2"/>
  <c r="J175" i="2"/>
  <c r="J161" i="2"/>
  <c r="BK151" i="2"/>
  <c r="BK142" i="2"/>
  <c r="BK420" i="2"/>
  <c r="BK408" i="2"/>
  <c r="J403" i="2"/>
  <c r="BK399" i="2"/>
  <c r="J396" i="2"/>
  <c r="BK376" i="2"/>
  <c r="J366" i="2"/>
  <c r="J360" i="2"/>
  <c r="BK354" i="2"/>
  <c r="J347" i="2"/>
  <c r="J332" i="2"/>
  <c r="BK320" i="2"/>
  <c r="BK291" i="2"/>
  <c r="BK275" i="2"/>
  <c r="BK222" i="2"/>
  <c r="BK201" i="2"/>
  <c r="BK175" i="2"/>
  <c r="J153" i="2"/>
  <c r="J142" i="2"/>
  <c r="BK455" i="2"/>
  <c r="J448" i="2"/>
  <c r="BK443" i="2"/>
  <c r="BK432" i="2"/>
  <c r="BK428" i="2"/>
  <c r="BK385" i="2"/>
  <c r="J370" i="2"/>
  <c r="BK360" i="2"/>
  <c r="J350" i="2"/>
  <c r="J315" i="2"/>
  <c r="J309" i="2"/>
  <c r="J276" i="2"/>
  <c r="J255" i="2"/>
  <c r="J205" i="2"/>
  <c r="BK442" i="2"/>
  <c r="J440" i="2"/>
  <c r="BK437" i="2"/>
  <c r="BK434" i="2"/>
  <c r="J428" i="2"/>
  <c r="J423" i="2"/>
  <c r="J388" i="2"/>
  <c r="BK377" i="2"/>
  <c r="J351" i="2"/>
  <c r="BK297" i="2"/>
  <c r="J284" i="2"/>
  <c r="BK263" i="2"/>
  <c r="J251" i="2"/>
  <c r="BK207" i="2"/>
  <c r="J156" i="2"/>
  <c r="BK147" i="2"/>
  <c r="J453" i="2"/>
  <c r="BK409" i="2"/>
  <c r="BK396" i="2"/>
  <c r="BK384" i="2"/>
  <c r="J374" i="2"/>
  <c r="BK359" i="2"/>
  <c r="BK339" i="2"/>
  <c r="J297" i="2"/>
  <c r="J285" i="2"/>
  <c r="BK257" i="2"/>
  <c r="J238" i="2"/>
  <c r="J207" i="2"/>
  <c r="BK169" i="2"/>
  <c r="BK174" i="3"/>
  <c r="J153" i="3"/>
  <c r="J134" i="3"/>
  <c r="J180" i="3"/>
  <c r="J162" i="3"/>
  <c r="J142" i="3"/>
  <c r="BK128" i="3"/>
  <c r="BK180" i="3"/>
  <c r="BK156" i="3"/>
  <c r="J143" i="3"/>
  <c r="BK191" i="3"/>
  <c r="BK166" i="3"/>
  <c r="BK143" i="3"/>
  <c r="BK190" i="3"/>
  <c r="BK158" i="3"/>
  <c r="J140" i="3"/>
  <c r="BK147" i="3"/>
  <c r="BK189" i="4"/>
  <c r="BK165" i="4"/>
  <c r="J128" i="4"/>
  <c r="BK163" i="4"/>
  <c r="J138" i="4"/>
  <c r="J189" i="4"/>
  <c r="J153" i="4"/>
  <c r="BK193" i="4"/>
  <c r="J177" i="4"/>
  <c r="BK151" i="4"/>
  <c r="J142" i="4"/>
  <c r="BK177" i="4"/>
  <c r="J132" i="4"/>
  <c r="J169" i="4"/>
  <c r="BK162" i="4"/>
  <c r="J143" i="4"/>
  <c r="BK124" i="4"/>
  <c r="BK123" i="5"/>
  <c r="J168" i="3"/>
  <c r="BK168" i="3"/>
  <c r="J149" i="3"/>
  <c r="BK182" i="3"/>
  <c r="J125" i="3"/>
  <c r="J167" i="3"/>
  <c r="BK148" i="3"/>
  <c r="BK131" i="3"/>
  <c r="BK155" i="3"/>
  <c r="BK129" i="3"/>
  <c r="J181" i="4"/>
  <c r="J163" i="4"/>
  <c r="J186" i="4"/>
  <c r="J170" i="4"/>
  <c r="BK150" i="4"/>
  <c r="J193" i="4"/>
  <c r="BK181" i="4"/>
  <c r="BK138" i="4"/>
  <c r="BK179" i="4"/>
  <c r="J167" i="4"/>
  <c r="J148" i="4"/>
  <c r="BK136" i="4"/>
  <c r="BK156" i="4"/>
  <c r="BK140" i="4"/>
  <c r="J174" i="4"/>
  <c r="BK158" i="4"/>
  <c r="BK142" i="4"/>
  <c r="BK129" i="5"/>
  <c r="J359" i="2"/>
  <c r="BK349" i="2"/>
  <c r="BK332" i="2"/>
  <c r="BK322" i="2"/>
  <c r="BK317" i="2"/>
  <c r="BK312" i="2"/>
  <c r="J310" i="2"/>
  <c r="J302" i="2"/>
  <c r="BK293" i="2"/>
  <c r="J288" i="2"/>
  <c r="J280" i="2"/>
  <c r="BK267" i="2"/>
  <c r="J252" i="2"/>
  <c r="BK241" i="2"/>
  <c r="J223" i="2"/>
  <c r="J219" i="2"/>
  <c r="J201" i="2"/>
  <c r="BK177" i="2"/>
  <c r="J154" i="2"/>
  <c r="J149" i="2"/>
  <c r="J141" i="2"/>
  <c r="J419" i="2"/>
  <c r="J411" i="2"/>
  <c r="J406" i="2"/>
  <c r="J401" i="2"/>
  <c r="J398" i="2"/>
  <c r="J381" i="2"/>
  <c r="BK374" i="2"/>
  <c r="BK364" i="2"/>
  <c r="J357" i="2"/>
  <c r="BK353" i="2"/>
  <c r="J339" i="2"/>
  <c r="J322" i="2"/>
  <c r="BK290" i="2"/>
  <c r="BK259" i="2"/>
  <c r="J209" i="2"/>
  <c r="J177" i="2"/>
  <c r="BK155" i="2"/>
  <c r="J145" i="2"/>
  <c r="AS94" i="1"/>
  <c r="BK398" i="2"/>
  <c r="J377" i="2"/>
  <c r="J362" i="2"/>
  <c r="BK355" i="2"/>
  <c r="J338" i="2"/>
  <c r="J278" i="2"/>
  <c r="J259" i="2"/>
  <c r="J147" i="2"/>
  <c r="BK440" i="2"/>
  <c r="J438" i="2"/>
  <c r="BK435" i="2"/>
  <c r="BK433" i="2"/>
  <c r="BK424" i="2"/>
  <c r="BK422" i="2"/>
  <c r="J385" i="2"/>
  <c r="J375" i="2"/>
  <c r="J341" i="2"/>
  <c r="J295" i="2"/>
  <c r="BK280" i="2"/>
  <c r="BK261" i="2"/>
  <c r="J231" i="2"/>
  <c r="J220" i="2"/>
  <c r="BK152" i="2"/>
  <c r="J144" i="2"/>
  <c r="BK431" i="2"/>
  <c r="J407" i="2"/>
  <c r="J399" i="2"/>
  <c r="BK388" i="2"/>
  <c r="BK375" i="2"/>
  <c r="BK361" i="2"/>
  <c r="BK338" i="2"/>
  <c r="J293" i="2"/>
  <c r="BK269" i="2"/>
  <c r="BK254" i="2"/>
  <c r="BK233" i="2"/>
  <c r="BK205" i="2"/>
  <c r="J155" i="2"/>
  <c r="J172" i="3"/>
  <c r="J147" i="3"/>
  <c r="J133" i="3"/>
  <c r="BK172" i="3"/>
  <c r="J139" i="3"/>
  <c r="BK124" i="3"/>
  <c r="J169" i="3"/>
  <c r="J152" i="3"/>
  <c r="BK132" i="3"/>
  <c r="BK184" i="3"/>
  <c r="BK163" i="3"/>
  <c r="J151" i="3"/>
  <c r="J188" i="3"/>
  <c r="J155" i="3"/>
  <c r="BK126" i="3"/>
  <c r="J156" i="3"/>
  <c r="J128" i="3"/>
  <c r="BK176" i="4"/>
  <c r="BK133" i="4"/>
  <c r="BK183" i="4"/>
  <c r="BK153" i="4"/>
  <c r="BK196" i="4"/>
  <c r="BK174" i="4"/>
  <c r="BK148" i="4"/>
  <c r="J187" i="4"/>
  <c r="J168" i="4"/>
  <c r="J150" i="4"/>
  <c r="BK186" i="4"/>
  <c r="BK159" i="4"/>
  <c r="BK144" i="4"/>
  <c r="J126" i="4"/>
  <c r="BK167" i="4"/>
  <c r="J144" i="4"/>
  <c r="J129" i="5"/>
  <c r="J123" i="5"/>
  <c r="J378" i="2"/>
  <c r="J281" i="2"/>
  <c r="J235" i="2"/>
  <c r="J183" i="2"/>
  <c r="BK153" i="2"/>
  <c r="BK167" i="3"/>
  <c r="BK146" i="3"/>
  <c r="J178" i="3"/>
  <c r="BK152" i="3"/>
  <c r="BK133" i="3"/>
  <c r="J191" i="3"/>
  <c r="J163" i="3"/>
  <c r="J145" i="3"/>
  <c r="BK123" i="3"/>
  <c r="BK176" i="3"/>
  <c r="BK157" i="3"/>
  <c r="BK141" i="3"/>
  <c r="J123" i="3"/>
  <c r="BK162" i="3"/>
  <c r="BK145" i="3"/>
  <c r="BK186" i="3"/>
  <c r="BK151" i="3"/>
  <c r="J124" i="3"/>
  <c r="BK160" i="4"/>
  <c r="J185" i="4"/>
  <c r="BK168" i="4"/>
  <c r="BK134" i="4"/>
  <c r="J183" i="4"/>
  <c r="J161" i="4"/>
  <c r="BK132" i="4"/>
  <c r="BK170" i="4"/>
  <c r="BK157" i="4"/>
  <c r="BK128" i="4"/>
  <c r="J176" i="4"/>
  <c r="J146" i="4"/>
  <c r="BK130" i="4"/>
  <c r="J165" i="4"/>
  <c r="BK155" i="4"/>
  <c r="J140" i="4"/>
  <c r="J233" i="2"/>
  <c r="J158" i="2"/>
  <c r="BK145" i="2"/>
  <c r="BK421" i="2"/>
  <c r="BK411" i="2"/>
  <c r="J410" i="2"/>
  <c r="J404" i="2"/>
  <c r="BK394" i="2"/>
  <c r="J368" i="2"/>
  <c r="BK356" i="2"/>
  <c r="BK350" i="2"/>
  <c r="BK345" i="2"/>
  <c r="BK329" i="2"/>
  <c r="J312" i="2"/>
  <c r="BK288" i="2"/>
  <c r="BK223" i="2"/>
  <c r="BK220" i="2"/>
  <c r="BK183" i="2"/>
  <c r="J157" i="2"/>
  <c r="BK144" i="2"/>
  <c r="BK140" i="2"/>
  <c r="BK448" i="2"/>
  <c r="J445" i="2"/>
  <c r="J435" i="2"/>
  <c r="J431" i="2"/>
  <c r="BK429" i="2"/>
  <c r="J390" i="2"/>
  <c r="J364" i="2"/>
  <c r="BK358" i="2"/>
  <c r="BK347" i="2"/>
  <c r="BK314" i="2"/>
  <c r="BK277" i="2"/>
  <c r="BK252" i="2"/>
  <c r="BK217" i="2"/>
  <c r="J169" i="2"/>
  <c r="BK158" i="2"/>
  <c r="J151" i="2"/>
  <c r="BK449" i="2"/>
  <c r="J432" i="2"/>
  <c r="J424" i="2"/>
  <c r="J422" i="2"/>
  <c r="J383" i="2"/>
  <c r="J361" i="2"/>
  <c r="J314" i="2"/>
  <c r="J290" i="2"/>
  <c r="J277" i="2"/>
  <c r="J254" i="2"/>
  <c r="J217" i="2"/>
  <c r="J159" i="2"/>
  <c r="BK143" i="2"/>
  <c r="J443" i="2"/>
  <c r="J402" i="2"/>
  <c r="BK397" i="2"/>
  <c r="J380" i="2"/>
  <c r="BK366" i="2"/>
  <c r="J358" i="2"/>
  <c r="BK318" i="2"/>
  <c r="BK284" i="2"/>
  <c r="BK255" i="2"/>
  <c r="J226" i="2"/>
  <c r="BK184" i="2"/>
  <c r="J176" i="3"/>
  <c r="BK149" i="3"/>
  <c r="J132" i="3"/>
  <c r="J158" i="3"/>
  <c r="BK134" i="3"/>
  <c r="J184" i="3"/>
  <c r="J159" i="3"/>
  <c r="BK142" i="3"/>
  <c r="J190" i="3"/>
  <c r="BK159" i="3"/>
  <c r="BK140" i="3"/>
  <c r="BK175" i="3"/>
  <c r="J157" i="3"/>
  <c r="BK139" i="3"/>
  <c r="BK183" i="3"/>
  <c r="BK169" i="4"/>
  <c r="J156" i="4"/>
  <c r="J173" i="4"/>
  <c r="J155" i="4"/>
  <c r="BK126" i="4"/>
  <c r="BK187" i="4"/>
  <c r="BK137" i="4"/>
  <c r="BK185" i="4"/>
  <c r="J159" i="4"/>
  <c r="BK143" i="4"/>
  <c r="J179" i="4"/>
  <c r="J151" i="4"/>
  <c r="J134" i="4"/>
  <c r="J124" i="4"/>
  <c r="J160" i="4"/>
  <c r="J130" i="4"/>
  <c r="J126" i="5"/>
  <c r="R121" i="5" l="1"/>
  <c r="R120" i="5" s="1"/>
  <c r="BK139" i="2"/>
  <c r="R139" i="2"/>
  <c r="BK218" i="2"/>
  <c r="J218" i="2" s="1"/>
  <c r="J99" i="2" s="1"/>
  <c r="R218" i="2"/>
  <c r="BK230" i="2"/>
  <c r="BK225" i="2"/>
  <c r="J225" i="2" s="1"/>
  <c r="J100" i="2" s="1"/>
  <c r="R230" i="2"/>
  <c r="R225" i="2"/>
  <c r="BK250" i="2"/>
  <c r="T250" i="2"/>
  <c r="P274" i="2"/>
  <c r="T274" i="2"/>
  <c r="BK283" i="2"/>
  <c r="J283" i="2"/>
  <c r="J105" i="2"/>
  <c r="R283" i="2"/>
  <c r="BK308" i="2"/>
  <c r="J308" i="2" s="1"/>
  <c r="J106" i="2" s="1"/>
  <c r="R308" i="2"/>
  <c r="BK313" i="2"/>
  <c r="J313" i="2"/>
  <c r="J107" i="2" s="1"/>
  <c r="T313" i="2"/>
  <c r="P321" i="2"/>
  <c r="T321" i="2"/>
  <c r="P369" i="2"/>
  <c r="P337" i="2" s="1"/>
  <c r="T369" i="2"/>
  <c r="T337" i="2" s="1"/>
  <c r="P382" i="2"/>
  <c r="T382" i="2"/>
  <c r="P436" i="2"/>
  <c r="R436" i="2"/>
  <c r="P447" i="2"/>
  <c r="P446" i="2"/>
  <c r="T447" i="2"/>
  <c r="T446" i="2" s="1"/>
  <c r="P452" i="2"/>
  <c r="P451" i="2"/>
  <c r="T452" i="2"/>
  <c r="T451" i="2"/>
  <c r="BK122" i="3"/>
  <c r="J122" i="3" s="1"/>
  <c r="J98" i="3" s="1"/>
  <c r="R122" i="3"/>
  <c r="BK171" i="3"/>
  <c r="J171" i="3"/>
  <c r="J99" i="3" s="1"/>
  <c r="R171" i="3"/>
  <c r="BK189" i="3"/>
  <c r="J189" i="3"/>
  <c r="J100" i="3"/>
  <c r="P189" i="3"/>
  <c r="T189" i="3"/>
  <c r="BK127" i="4"/>
  <c r="J127" i="4"/>
  <c r="J100" i="4"/>
  <c r="P127" i="4"/>
  <c r="P122" i="4"/>
  <c r="P121" i="4" s="1"/>
  <c r="AU97" i="1" s="1"/>
  <c r="T127" i="4"/>
  <c r="T122" i="4"/>
  <c r="T121" i="4"/>
  <c r="P139" i="2"/>
  <c r="T139" i="2"/>
  <c r="P218" i="2"/>
  <c r="T218" i="2"/>
  <c r="P230" i="2"/>
  <c r="P225" i="2"/>
  <c r="T230" i="2"/>
  <c r="T225" i="2" s="1"/>
  <c r="P250" i="2"/>
  <c r="R250" i="2"/>
  <c r="BK274" i="2"/>
  <c r="J274" i="2"/>
  <c r="J104" i="2"/>
  <c r="R274" i="2"/>
  <c r="P283" i="2"/>
  <c r="T283" i="2"/>
  <c r="P308" i="2"/>
  <c r="T308" i="2"/>
  <c r="P313" i="2"/>
  <c r="R313" i="2"/>
  <c r="BK321" i="2"/>
  <c r="J321" i="2"/>
  <c r="J108" i="2"/>
  <c r="R321" i="2"/>
  <c r="BK369" i="2"/>
  <c r="J369" i="2" s="1"/>
  <c r="J110" i="2" s="1"/>
  <c r="R369" i="2"/>
  <c r="R337" i="2"/>
  <c r="BK382" i="2"/>
  <c r="J382" i="2"/>
  <c r="J111" i="2" s="1"/>
  <c r="R382" i="2"/>
  <c r="BK436" i="2"/>
  <c r="J436" i="2"/>
  <c r="J112" i="2"/>
  <c r="T436" i="2"/>
  <c r="BK447" i="2"/>
  <c r="J447" i="2" s="1"/>
  <c r="J115" i="2" s="1"/>
  <c r="R447" i="2"/>
  <c r="R446" i="2"/>
  <c r="BK452" i="2"/>
  <c r="J452" i="2" s="1"/>
  <c r="J117" i="2" s="1"/>
  <c r="R452" i="2"/>
  <c r="R451" i="2"/>
  <c r="P122" i="3"/>
  <c r="P121" i="3" s="1"/>
  <c r="P120" i="3" s="1"/>
  <c r="AU96" i="1" s="1"/>
  <c r="T122" i="3"/>
  <c r="T121" i="3"/>
  <c r="T120" i="3"/>
  <c r="P171" i="3"/>
  <c r="T171" i="3"/>
  <c r="R189" i="3"/>
  <c r="R127" i="4"/>
  <c r="R122" i="4"/>
  <c r="R121" i="4"/>
  <c r="BK444" i="2"/>
  <c r="J444" i="2"/>
  <c r="J113" i="2"/>
  <c r="BK195" i="4"/>
  <c r="J195" i="4" s="1"/>
  <c r="J101" i="4" s="1"/>
  <c r="BK123" i="4"/>
  <c r="J123" i="4"/>
  <c r="J98" i="4"/>
  <c r="BK125" i="4"/>
  <c r="J125" i="4" s="1"/>
  <c r="J99" i="4" s="1"/>
  <c r="BK122" i="5"/>
  <c r="J122" i="5"/>
  <c r="J98" i="5"/>
  <c r="BK125" i="5"/>
  <c r="J125" i="5" s="1"/>
  <c r="J99" i="5" s="1"/>
  <c r="BK128" i="5"/>
  <c r="J128" i="5"/>
  <c r="J100" i="5"/>
  <c r="F92" i="5"/>
  <c r="J114" i="5"/>
  <c r="E85" i="5"/>
  <c r="BE123" i="5"/>
  <c r="BE126" i="5"/>
  <c r="BE129" i="5"/>
  <c r="E85" i="4"/>
  <c r="F118" i="4"/>
  <c r="BE153" i="4"/>
  <c r="BE157" i="4"/>
  <c r="BE159" i="4"/>
  <c r="BE163" i="4"/>
  <c r="J115" i="4"/>
  <c r="BE128" i="4"/>
  <c r="BE133" i="4"/>
  <c r="BE137" i="4"/>
  <c r="BE138" i="4"/>
  <c r="BE155" i="4"/>
  <c r="BE162" i="4"/>
  <c r="BE170" i="4"/>
  <c r="BE174" i="4"/>
  <c r="BE181" i="4"/>
  <c r="BE183" i="4"/>
  <c r="BE191" i="4"/>
  <c r="BK121" i="3"/>
  <c r="BK120" i="3" s="1"/>
  <c r="J120" i="3" s="1"/>
  <c r="J30" i="3" s="1"/>
  <c r="BE144" i="4"/>
  <c r="BE158" i="4"/>
  <c r="BE160" i="4"/>
  <c r="BE165" i="4"/>
  <c r="BE171" i="4"/>
  <c r="BE176" i="4"/>
  <c r="BE186" i="4"/>
  <c r="BE189" i="4"/>
  <c r="BE130" i="4"/>
  <c r="BE136" i="4"/>
  <c r="BE143" i="4"/>
  <c r="BE173" i="4"/>
  <c r="BE185" i="4"/>
  <c r="BE124" i="4"/>
  <c r="BE140" i="4"/>
  <c r="BE142" i="4"/>
  <c r="BE148" i="4"/>
  <c r="BE151" i="4"/>
  <c r="BE156" i="4"/>
  <c r="BE161" i="4"/>
  <c r="BE169" i="4"/>
  <c r="BE179" i="4"/>
  <c r="BE187" i="4"/>
  <c r="BE126" i="4"/>
  <c r="BE132" i="4"/>
  <c r="BE134" i="4"/>
  <c r="BE146" i="4"/>
  <c r="BE150" i="4"/>
  <c r="BE167" i="4"/>
  <c r="BE168" i="4"/>
  <c r="BE177" i="4"/>
  <c r="BE193" i="4"/>
  <c r="BE196" i="4"/>
  <c r="J114" i="3"/>
  <c r="BE133" i="3"/>
  <c r="BE134" i="3"/>
  <c r="BE144" i="3"/>
  <c r="BE146" i="3"/>
  <c r="BE159" i="3"/>
  <c r="BE166" i="3"/>
  <c r="BE182" i="3"/>
  <c r="BE184" i="3"/>
  <c r="E110" i="3"/>
  <c r="BE124" i="3"/>
  <c r="BE125" i="3"/>
  <c r="BE128" i="3"/>
  <c r="BE143" i="3"/>
  <c r="BE147" i="3"/>
  <c r="BE153" i="3"/>
  <c r="BE176" i="3"/>
  <c r="BE180" i="3"/>
  <c r="J139" i="2"/>
  <c r="J98" i="2" s="1"/>
  <c r="J230" i="2"/>
  <c r="J101" i="2"/>
  <c r="BE139" i="3"/>
  <c r="BE142" i="3"/>
  <c r="BE156" i="3"/>
  <c r="BE158" i="3"/>
  <c r="BE175" i="3"/>
  <c r="BE183" i="3"/>
  <c r="BE188" i="3"/>
  <c r="BE140" i="3"/>
  <c r="BE141" i="3"/>
  <c r="BE155" i="3"/>
  <c r="BE162" i="3"/>
  <c r="BE167" i="3"/>
  <c r="BE172" i="3"/>
  <c r="BE178" i="3"/>
  <c r="BE190" i="3"/>
  <c r="J250" i="2"/>
  <c r="J103" i="2"/>
  <c r="F92" i="3"/>
  <c r="BE123" i="3"/>
  <c r="BE126" i="3"/>
  <c r="BE129" i="3"/>
  <c r="BE132" i="3"/>
  <c r="BE149" i="3"/>
  <c r="BE157" i="3"/>
  <c r="BE163" i="3"/>
  <c r="BE131" i="3"/>
  <c r="BE145" i="3"/>
  <c r="BE148" i="3"/>
  <c r="BE151" i="3"/>
  <c r="BE152" i="3"/>
  <c r="BE168" i="3"/>
  <c r="BE169" i="3"/>
  <c r="BE174" i="3"/>
  <c r="BE186" i="3"/>
  <c r="BE191" i="3"/>
  <c r="E127" i="2"/>
  <c r="BE177" i="2"/>
  <c r="BE190" i="2"/>
  <c r="BE201" i="2"/>
  <c r="BE223" i="2"/>
  <c r="BE251" i="2"/>
  <c r="BE252" i="2"/>
  <c r="BE276" i="2"/>
  <c r="BE280" i="2"/>
  <c r="BE291" i="2"/>
  <c r="BE310" i="2"/>
  <c r="BE315" i="2"/>
  <c r="BE322" i="2"/>
  <c r="BE332" i="2"/>
  <c r="BE347" i="2"/>
  <c r="BE351" i="2"/>
  <c r="BE360" i="2"/>
  <c r="BE370" i="2"/>
  <c r="BE401" i="2"/>
  <c r="BE403" i="2"/>
  <c r="BE404" i="2"/>
  <c r="BE429" i="2"/>
  <c r="BE442" i="2"/>
  <c r="BE453" i="2"/>
  <c r="J89" i="2"/>
  <c r="F134" i="2"/>
  <c r="BE151" i="2"/>
  <c r="BE222" i="2"/>
  <c r="BE255" i="2"/>
  <c r="BE259" i="2"/>
  <c r="BE288" i="2"/>
  <c r="BE293" i="2"/>
  <c r="BE326" i="2"/>
  <c r="BE345" i="2"/>
  <c r="BE350" i="2"/>
  <c r="BE353" i="2"/>
  <c r="BE354" i="2"/>
  <c r="BE356" i="2"/>
  <c r="BE364" i="2"/>
  <c r="BE374" i="2"/>
  <c r="BE376" i="2"/>
  <c r="BE378" i="2"/>
  <c r="BE381" i="2"/>
  <c r="BE383" i="2"/>
  <c r="BE384" i="2"/>
  <c r="BE386" i="2"/>
  <c r="BE422" i="2"/>
  <c r="BE423" i="2"/>
  <c r="BE424" i="2"/>
  <c r="BE430" i="2"/>
  <c r="BE432" i="2"/>
  <c r="BE433" i="2"/>
  <c r="BE434" i="2"/>
  <c r="BE437" i="2"/>
  <c r="BE438" i="2"/>
  <c r="BE440" i="2"/>
  <c r="BE455" i="2"/>
  <c r="BE144" i="2"/>
  <c r="BE145" i="2"/>
  <c r="BE155" i="2"/>
  <c r="BE159" i="2"/>
  <c r="BE163" i="2"/>
  <c r="BE175" i="2"/>
  <c r="BE199" i="2"/>
  <c r="BE207" i="2"/>
  <c r="BE220" i="2"/>
  <c r="BE233" i="2"/>
  <c r="BE241" i="2"/>
  <c r="BE261" i="2"/>
  <c r="BE267" i="2"/>
  <c r="BE275" i="2"/>
  <c r="BE281" i="2"/>
  <c r="BE295" i="2"/>
  <c r="BE302" i="2"/>
  <c r="BE312" i="2"/>
  <c r="BE317" i="2"/>
  <c r="BE318" i="2"/>
  <c r="BE329" i="2"/>
  <c r="BE341" i="2"/>
  <c r="BE349" i="2"/>
  <c r="BE357" i="2"/>
  <c r="BE359" i="2"/>
  <c r="BE368" i="2"/>
  <c r="BE392" i="2"/>
  <c r="BE394" i="2"/>
  <c r="BE396" i="2"/>
  <c r="BE397" i="2"/>
  <c r="BE399" i="2"/>
  <c r="BE400" i="2"/>
  <c r="BE428" i="2"/>
  <c r="BE431" i="2"/>
  <c r="BE435" i="2"/>
  <c r="BE443" i="2"/>
  <c r="BE445" i="2"/>
  <c r="BE142" i="2"/>
  <c r="BE143" i="2"/>
  <c r="BE147" i="2"/>
  <c r="BE154" i="2"/>
  <c r="BE156" i="2"/>
  <c r="BE161" i="2"/>
  <c r="BE169" i="2"/>
  <c r="BE205" i="2"/>
  <c r="BE219" i="2"/>
  <c r="BE235" i="2"/>
  <c r="BE254" i="2"/>
  <c r="BE263" i="2"/>
  <c r="BE269" i="2"/>
  <c r="BE277" i="2"/>
  <c r="BE278" i="2"/>
  <c r="BE284" i="2"/>
  <c r="BE287" i="2"/>
  <c r="BE314" i="2"/>
  <c r="BE338" i="2"/>
  <c r="BE361" i="2"/>
  <c r="BE362" i="2"/>
  <c r="BE375" i="2"/>
  <c r="BE380" i="2"/>
  <c r="BE388" i="2"/>
  <c r="BE407" i="2"/>
  <c r="BE409" i="2"/>
  <c r="BE410" i="2"/>
  <c r="BE421" i="2"/>
  <c r="BE140" i="2"/>
  <c r="BE152" i="2"/>
  <c r="BE153" i="2"/>
  <c r="BE217" i="2"/>
  <c r="BE226" i="2"/>
  <c r="BE231" i="2"/>
  <c r="BE238" i="2"/>
  <c r="BE257" i="2"/>
  <c r="BE285" i="2"/>
  <c r="BE290" i="2"/>
  <c r="BE297" i="2"/>
  <c r="BE309" i="2"/>
  <c r="BE320" i="2"/>
  <c r="BE339" i="2"/>
  <c r="BE355" i="2"/>
  <c r="BE358" i="2"/>
  <c r="BE366" i="2"/>
  <c r="BE377" i="2"/>
  <c r="BE379" i="2"/>
  <c r="BE385" i="2"/>
  <c r="BE390" i="2"/>
  <c r="BE398" i="2"/>
  <c r="BE402" i="2"/>
  <c r="BE406" i="2"/>
  <c r="BE408" i="2"/>
  <c r="BE411" i="2"/>
  <c r="BE415" i="2"/>
  <c r="BE419" i="2"/>
  <c r="BE420" i="2"/>
  <c r="BE141" i="2"/>
  <c r="BE149" i="2"/>
  <c r="BE157" i="2"/>
  <c r="BE158" i="2"/>
  <c r="BE183" i="2"/>
  <c r="BE184" i="2"/>
  <c r="BE197" i="2"/>
  <c r="BE209" i="2"/>
  <c r="BE448" i="2"/>
  <c r="BE449" i="2"/>
  <c r="F34" i="2"/>
  <c r="BA95" i="1"/>
  <c r="F35" i="4"/>
  <c r="BB97" i="1" s="1"/>
  <c r="J34" i="2"/>
  <c r="AW95" i="1" s="1"/>
  <c r="F37" i="4"/>
  <c r="BD97" i="1"/>
  <c r="F37" i="2"/>
  <c r="BD95" i="1" s="1"/>
  <c r="F34" i="4"/>
  <c r="BA97" i="1" s="1"/>
  <c r="F36" i="5"/>
  <c r="BC98" i="1"/>
  <c r="F34" i="3"/>
  <c r="BA96" i="1" s="1"/>
  <c r="J34" i="3"/>
  <c r="AW96" i="1" s="1"/>
  <c r="F36" i="3"/>
  <c r="BC96" i="1"/>
  <c r="F37" i="3"/>
  <c r="BD96" i="1" s="1"/>
  <c r="F35" i="3"/>
  <c r="BB96" i="1" s="1"/>
  <c r="J34" i="4"/>
  <c r="AW97" i="1"/>
  <c r="J34" i="5"/>
  <c r="AW98" i="1" s="1"/>
  <c r="F35" i="2"/>
  <c r="BB95" i="1" s="1"/>
  <c r="F36" i="4"/>
  <c r="BC97" i="1"/>
  <c r="F36" i="2"/>
  <c r="BC95" i="1" s="1"/>
  <c r="F37" i="5"/>
  <c r="BD98" i="1"/>
  <c r="F34" i="5"/>
  <c r="BA98" i="1" s="1"/>
  <c r="F35" i="5"/>
  <c r="BB98" i="1"/>
  <c r="BK337" i="2" l="1"/>
  <c r="J337" i="2" s="1"/>
  <c r="J109" i="2" s="1"/>
  <c r="BK451" i="2"/>
  <c r="J451" i="2" s="1"/>
  <c r="J116" i="2" s="1"/>
  <c r="P249" i="2"/>
  <c r="P138" i="2" s="1"/>
  <c r="P137" i="2" s="1"/>
  <c r="AU95" i="1" s="1"/>
  <c r="AU94" i="1" s="1"/>
  <c r="R249" i="2"/>
  <c r="R138" i="2"/>
  <c r="R137" i="2" s="1"/>
  <c r="T249" i="2"/>
  <c r="R121" i="3"/>
  <c r="R120" i="3"/>
  <c r="BK249" i="2"/>
  <c r="J249" i="2"/>
  <c r="J102" i="2" s="1"/>
  <c r="T138" i="2"/>
  <c r="T137" i="2"/>
  <c r="BK446" i="2"/>
  <c r="J446" i="2" s="1"/>
  <c r="J114" i="2" s="1"/>
  <c r="BK122" i="4"/>
  <c r="J122" i="4"/>
  <c r="J97" i="4"/>
  <c r="BK121" i="5"/>
  <c r="J121" i="5" s="1"/>
  <c r="J97" i="5" s="1"/>
  <c r="AG96" i="1"/>
  <c r="J96" i="3"/>
  <c r="J121" i="3"/>
  <c r="J97" i="3" s="1"/>
  <c r="F33" i="4"/>
  <c r="AZ97" i="1"/>
  <c r="BA94" i="1"/>
  <c r="AW94" i="1"/>
  <c r="AK30" i="1" s="1"/>
  <c r="BC94" i="1"/>
  <c r="AY94" i="1"/>
  <c r="J33" i="3"/>
  <c r="AV96" i="1"/>
  <c r="AT96" i="1"/>
  <c r="AN96" i="1" s="1"/>
  <c r="J33" i="5"/>
  <c r="AV98" i="1"/>
  <c r="AT98" i="1"/>
  <c r="F33" i="5"/>
  <c r="AZ98" i="1"/>
  <c r="J33" i="2"/>
  <c r="AV95" i="1" s="1"/>
  <c r="AT95" i="1" s="1"/>
  <c r="F33" i="2"/>
  <c r="AZ95" i="1" s="1"/>
  <c r="F33" i="3"/>
  <c r="AZ96" i="1" s="1"/>
  <c r="J33" i="4"/>
  <c r="AV97" i="1"/>
  <c r="AT97" i="1"/>
  <c r="BD94" i="1"/>
  <c r="W33" i="1"/>
  <c r="BB94" i="1"/>
  <c r="W31" i="1" s="1"/>
  <c r="BK138" i="2" l="1"/>
  <c r="BK137" i="2"/>
  <c r="J137" i="2"/>
  <c r="BK121" i="4"/>
  <c r="J121" i="4" s="1"/>
  <c r="J30" i="4" s="1"/>
  <c r="AG97" i="1" s="1"/>
  <c r="BK120" i="5"/>
  <c r="J120" i="5" s="1"/>
  <c r="J96" i="5" s="1"/>
  <c r="J39" i="3"/>
  <c r="J30" i="2"/>
  <c r="AG95" i="1"/>
  <c r="W30" i="1"/>
  <c r="AZ94" i="1"/>
  <c r="AV94" i="1" s="1"/>
  <c r="AK29" i="1" s="1"/>
  <c r="AX94" i="1"/>
  <c r="W32" i="1"/>
  <c r="J39" i="2" l="1"/>
  <c r="J39" i="4"/>
  <c r="J138" i="2"/>
  <c r="J97" i="2"/>
  <c r="J96" i="4"/>
  <c r="J96" i="2"/>
  <c r="AN95" i="1"/>
  <c r="AN97" i="1"/>
  <c r="J30" i="5"/>
  <c r="AG98" i="1"/>
  <c r="AG94" i="1"/>
  <c r="AK26" i="1"/>
  <c r="W29" i="1"/>
  <c r="AT94" i="1"/>
  <c r="AN94" i="1"/>
  <c r="J39" i="5" l="1"/>
  <c r="AN98" i="1"/>
  <c r="AK35" i="1"/>
</calcChain>
</file>

<file path=xl/sharedStrings.xml><?xml version="1.0" encoding="utf-8"?>
<sst xmlns="http://schemas.openxmlformats.org/spreadsheetml/2006/main" count="5974" uniqueCount="1238">
  <si>
    <t>Export Komplet</t>
  </si>
  <si>
    <t/>
  </si>
  <si>
    <t>2.0</t>
  </si>
  <si>
    <t>ZAMOK</t>
  </si>
  <si>
    <t>False</t>
  </si>
  <si>
    <t>{8105fb6c-f9c3-4c26-83df-d03a35655025}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</si>
  <si>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</si>
  <si>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</si>
  <si>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</si>
  <si>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</si>
  <si>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</si>
  <si>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</si>
  <si>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</si>
  <si>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</si>
  <si>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P162018_Z1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</si>
  <si>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</si>
  <si>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</si>
  <si>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sídliště – část A - etapa 4 - veřejné prostranství a park. plochy SO 01a a SO 01b - změna 1</t>
  </si>
  <si>
    <t>KSO:</t>
  </si>
  <si>
    <t>CC-CZ:</t>
  </si>
  <si>
    <t>Místo:</t>
  </si>
  <si>
    <t>Horní Slavkov</t>
  </si>
  <si>
    <t>Datum:</t>
  </si>
  <si>
    <t>16. 6. 2023</t>
  </si>
  <si>
    <t>Zadavatel:</t>
  </si>
  <si>
    <t>IČ:</t>
  </si>
  <si>
    <t>00259322</t>
  </si>
  <si>
    <t>Město Horní Slavkov</t>
  </si>
  <si>
    <t>DIČ:</t>
  </si>
  <si>
    <t>CZ00259322</t>
  </si>
  <si>
    <t>Uchazeč:</t>
  </si>
  <si>
    <t>Vyplň údaj</t>
  </si>
  <si>
    <t>Projektant:</t>
  </si>
  <si>
    <t>06032354</t>
  </si>
  <si>
    <t>GEOprojectKV s.r.o.</t>
  </si>
  <si>
    <t>CZ06032354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</si>
  <si>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</si>
  <si>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</si>
  <si>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</si>
  <si>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</si>
  <si>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</si>
  <si>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</si>
  <si>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</si>
  <si>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</si>
  <si>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</si>
  <si>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</si>
  <si>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</si>
  <si>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</si>
  <si>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</si>
  <si>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</si>
  <si>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</si>
  <si>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</si>
  <si>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</si>
  <si>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</si>
  <si>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</si>
  <si>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</si>
  <si>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</si>
  <si>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</si>
  <si>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</si>
  <si>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</si>
  <si>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</si>
  <si>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</si>
  <si>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</si>
  <si>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</si>
  <si>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</si>
  <si>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</si>
  <si>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</si>
  <si>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</si>
  <si>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</si>
  <si>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</si>
  <si>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</si>
  <si>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</si>
  <si>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</si>
  <si>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</si>
  <si>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</si>
  <si>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</si>
  <si>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</si>
  <si>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</si>
  <si>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</si>
  <si>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</si>
  <si>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</si>
  <si>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</si>
  <si>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</si>
  <si>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</si>
  <si>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</si>
  <si>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Parkoviště a zpevněné plochy</t>
  </si>
  <si>
    <t>STA</t>
  </si>
  <si>
    <t>1</t>
  </si>
  <si>
    <t>{5062771d-79eb-4dc7-82f7-6a86e4ed8d67}</t>
  </si>
  <si>
    <t>2</t>
  </si>
  <si>
    <t>SO 401</t>
  </si>
  <si>
    <t>Veřejné osvětlení</t>
  </si>
  <si>
    <t>{6afd1386-8b9e-494e-a5ff-5867121fee48}</t>
  </si>
  <si>
    <t>SO 801</t>
  </si>
  <si>
    <t>Sadové úpravy</t>
  </si>
  <si>
    <t>{404b22ca-b0e6-4a5a-ace6-038d3736c753}</t>
  </si>
  <si>
    <t>VRN</t>
  </si>
  <si>
    <t>Vedlejší rozpočtové náklady</t>
  </si>
  <si>
    <t>{9010b1b1-0cf6-4438-96d9-9a5bc641c8b9}</t>
  </si>
  <si>
    <t>KRYCÍ LIST SOUPISU PRACÍ</t>
  </si>
  <si>
    <t>Objekt:</t>
  </si>
  <si>
    <t>SO 101 - Parkoviště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</si>
  <si>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</si>
  <si>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</si>
  <si>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</si>
  <si>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</si>
  <si>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</si>
  <si>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</si>
  <si>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</si>
  <si>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</si>
  <si>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</si>
  <si>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  4.1 - Sanace podkladních vrstev</t>
  </si>
  <si>
    <t xml:space="preserve">    5 - Komunikace pozemní</t>
  </si>
  <si>
    <t xml:space="preserve">      5.1 - Skladba A</t>
  </si>
  <si>
    <t xml:space="preserve">      5.2 - Skladba B</t>
  </si>
  <si>
    <t xml:space="preserve">      5.3 - Skladba C</t>
  </si>
  <si>
    <t xml:space="preserve">      5.4 - Skladba D</t>
  </si>
  <si>
    <t xml:space="preserve">      5.5 - Skladba E</t>
  </si>
  <si>
    <t xml:space="preserve">      5.6 - Skladba F</t>
  </si>
  <si>
    <t xml:space="preserve">    8 - Trubní vedení</t>
  </si>
  <si>
    <t xml:space="preserve">      8.1 - Revizní šachty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</si>
  <si>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</si>
  <si>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</si>
  <si>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</si>
  <si>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</si>
  <si>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</si>
  <si>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</si>
  <si>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</si>
  <si>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</si>
  <si>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</si>
  <si>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</si>
  <si>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</si>
  <si>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</si>
  <si>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</si>
  <si>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</si>
  <si>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</si>
  <si>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</si>
  <si>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</si>
  <si>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</si>
  <si>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</si>
  <si>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</si>
  <si>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</si>
  <si>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</si>
  <si>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</si>
  <si>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</si>
  <si>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</si>
  <si>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112151113</t>
  </si>
  <si>
    <t>Pokácení stromu směrové v celku s odřezáním kmene a s odvětvením průměru kmene přes 300 do 400 mm</t>
  </si>
  <si>
    <t>kus</t>
  </si>
  <si>
    <t>4</t>
  </si>
  <si>
    <t>1294199856</t>
  </si>
  <si>
    <t>112201113</t>
  </si>
  <si>
    <t>Odstranění pařezu v rovině nebo na svahu do 1:5 o průměru pařezu na řezné ploše přes 300 do 400 mm</t>
  </si>
  <si>
    <t>367677959</t>
  </si>
  <si>
    <t>3</t>
  </si>
  <si>
    <t>162201402</t>
  </si>
  <si>
    <t>Vodorovné přemístění větví, kmenů nebo pařezů s naložením, složením a dopravou do 1000 m větví stromů listnatých, průměru kmene přes 300 do 500 mm</t>
  </si>
  <si>
    <t>-1234304213</t>
  </si>
  <si>
    <t>162201412</t>
  </si>
  <si>
    <t>Vodorovné přemístění větví, kmenů nebo pařezů s naložením, složením a dopravou do 1000 m kmenů stromů listnatých, průměru přes 300 do 500 mm</t>
  </si>
  <si>
    <t>-1402274477</t>
  </si>
  <si>
    <t>5</t>
  </si>
  <si>
    <t>162201422</t>
  </si>
  <si>
    <t>Vodorovné přemístění větví, kmenů nebo pařezů s naložením, složením a dopravou do 1000 m pařezů kmenů, průměru přes 300 do 500 mm</t>
  </si>
  <si>
    <t>-1010264278</t>
  </si>
  <si>
    <t>6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</si>
  <si>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</si>
  <si>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</si>
  <si>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1258793384</t>
  </si>
  <si>
    <t>VV</t>
  </si>
  <si>
    <t>32*27 'Přepočtené koeficientem množství</t>
  </si>
  <si>
    <t>7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</si>
  <si>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</si>
  <si>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</si>
  <si>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1164853454</t>
  </si>
  <si>
    <t>8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</si>
  <si>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</si>
  <si>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</si>
  <si>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2120708622</t>
  </si>
  <si>
    <t>35*27 'Přepočtené koeficientem množství</t>
  </si>
  <si>
    <t>9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</si>
  <si>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</si>
  <si>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</si>
  <si>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</si>
  <si>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-1144536288</t>
  </si>
  <si>
    <t>10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</si>
  <si>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</si>
  <si>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</si>
  <si>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1839092066</t>
  </si>
  <si>
    <t>11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</si>
  <si>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</si>
  <si>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</si>
  <si>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-547341217</t>
  </si>
  <si>
    <t>12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</si>
  <si>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</si>
  <si>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</si>
  <si>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159969175</t>
  </si>
  <si>
    <t>13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</si>
  <si>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</si>
  <si>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</si>
  <si>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</si>
  <si>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2049400111</t>
  </si>
  <si>
    <t>14</t>
  </si>
  <si>
    <t>113204111</t>
  </si>
  <si>
    <t>Vytrhání obrub s vybouráním lože, s přemístěním hmot na skládku na vzdálenost do 3 m nebo s naložením na dopravní prostředek záhonových</t>
  </si>
  <si>
    <t>-1946000876</t>
  </si>
  <si>
    <t>121151123</t>
  </si>
  <si>
    <t>Sejmutí ornice strojně při souvislé ploše přes 500 m2, tl. vrstvy do 200 mm</t>
  </si>
  <si>
    <t>862097579</t>
  </si>
  <si>
    <t>16</t>
  </si>
  <si>
    <t>122252206</t>
  </si>
  <si>
    <t>Odkopávky a prokopávky nezapažené pro silnice a dálnice strojně v hornině třídy těžitelnosti I přes 1 000 do 5 000 m3</t>
  </si>
  <si>
    <t>m3</t>
  </si>
  <si>
    <t>1243312282</t>
  </si>
  <si>
    <t>17</t>
  </si>
  <si>
    <t>132151104</t>
  </si>
  <si>
    <t>Hloubení nezapažených rýh šířky do 800 mm strojně s urovnáním dna do předepsaného profilu a spádu v hornině třídy těžitelnosti I skupiny 1 a 2 přes 100 m3</t>
  </si>
  <si>
    <t>-116331491</t>
  </si>
  <si>
    <t>"odvodnění střechy" 635*1,5*0,8</t>
  </si>
  <si>
    <t>18</t>
  </si>
  <si>
    <t>131151104</t>
  </si>
  <si>
    <t>Hloubení nezapažených jam a zářezů strojně s urovnáním dna do předepsaného profilu a spádu v hornině třídy těžitelnosti I skupiny 1 a 2 přes 100 do 500 m3</t>
  </si>
  <si>
    <t>2048803443</t>
  </si>
  <si>
    <t>"zasakovací pás" 96*1,3*3</t>
  </si>
  <si>
    <t>19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</si>
  <si>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</si>
  <si>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</si>
  <si>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-932141788</t>
  </si>
  <si>
    <t>"násyp" 265</t>
  </si>
  <si>
    <t>"zásyp rýh" 508</t>
  </si>
  <si>
    <t>"zásyp zasakovacího pasu" 230,4</t>
  </si>
  <si>
    <t>"rozprostření ornice" 81,5</t>
  </si>
  <si>
    <t>Součet</t>
  </si>
  <si>
    <t>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</si>
  <si>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</si>
  <si>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</si>
  <si>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-154451273</t>
  </si>
  <si>
    <t>"výkop-násyp" 1770-265</t>
  </si>
  <si>
    <t>"výkop-zásyp rýh" 762-508</t>
  </si>
  <si>
    <t>"Výkop-zásyp zasakovacího pasu" 374,4-230,4</t>
  </si>
  <si>
    <t>"sejmutí-rozprostření ornice" 528-81,5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</si>
  <si>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</si>
  <si>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</si>
  <si>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381123670</t>
  </si>
  <si>
    <t>2349,5*18 'Přepočtené koeficientem množství</t>
  </si>
  <si>
    <t>22</t>
  </si>
  <si>
    <t>167151111</t>
  </si>
  <si>
    <t>Nakládání, skládání a překládání neulehlého výkopku nebo sypaniny strojně nakládání, množství přes 100 m3, z hornin třídy těžitelnosti I, skupiny 1 až 3</t>
  </si>
  <si>
    <t>-1567645278</t>
  </si>
  <si>
    <t>23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</si>
  <si>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</si>
  <si>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</si>
  <si>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1531136954</t>
  </si>
  <si>
    <t>24</t>
  </si>
  <si>
    <t>171251201</t>
  </si>
  <si>
    <t>Uložení sypaniny na skládky nebo meziskládky bez hutnění s upravením uložené sypaniny do předepsaného tvaru</t>
  </si>
  <si>
    <t>-800090021</t>
  </si>
  <si>
    <t>25</t>
  </si>
  <si>
    <t>171201221</t>
  </si>
  <si>
    <t>Poplatek za uložení stavebního odpadu na skládce (skládkovné) zeminy a kamení zatříděného do Katalogu odpadů pod kódem 17 05 04</t>
  </si>
  <si>
    <t>t</t>
  </si>
  <si>
    <t>1754073225</t>
  </si>
  <si>
    <t>2349,5*2 'Přepočtené koeficientem množství</t>
  </si>
  <si>
    <t>26</t>
  </si>
  <si>
    <t>174151101</t>
  </si>
  <si>
    <t>Zásyp sypaninou z jakékoliv horniny strojně s uložením výkopku ve vrstvách se zhutněním jam, šachet, rýh nebo kolem objektů v těchto vykopávkách</t>
  </si>
  <si>
    <t>101883262</t>
  </si>
  <si>
    <t>"odvodnění střechy" 635*1*0,8</t>
  </si>
  <si>
    <t>27</t>
  </si>
  <si>
    <t>174151103</t>
  </si>
  <si>
    <t>Zásyp sypaninou z jakékoliv horniny strojně s uložením výkopku ve vrstvách se zhutněním zářezů se šikmými stěnami pro podzemní vedení a kolem objektů zřízených v těchto zářezech</t>
  </si>
  <si>
    <t>1167969941</t>
  </si>
  <si>
    <t>"zasakovací pás" 96*0,8*3</t>
  </si>
  <si>
    <t>28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</si>
  <si>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</si>
  <si>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</si>
  <si>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1537489690</t>
  </si>
  <si>
    <t>"odvodnění střechy" 635*0,4*0,6</t>
  </si>
  <si>
    <t>"zasakovací pás" 96*0,5*3</t>
  </si>
  <si>
    <t>29</t>
  </si>
  <si>
    <t>M</t>
  </si>
  <si>
    <t>58337303</t>
  </si>
  <si>
    <t>štěrkopísek frakce 0/8</t>
  </si>
  <si>
    <t>-1775459408</t>
  </si>
  <si>
    <t>152,4*2 'Přepočtené koeficientem množství</t>
  </si>
  <si>
    <t>30</t>
  </si>
  <si>
    <t>58344171</t>
  </si>
  <si>
    <t>štěrkodrť frakce 0/32</t>
  </si>
  <si>
    <t>685239869</t>
  </si>
  <si>
    <t>144*2 'Přepočtené koeficientem množství</t>
  </si>
  <si>
    <t>31</t>
  </si>
  <si>
    <t>181152302</t>
  </si>
  <si>
    <t>Úprava pláně na stavbách silnic a dálnic strojně v zářezech mimo skalních se zhutněním</t>
  </si>
  <si>
    <t>455324436</t>
  </si>
  <si>
    <t>"skladba A" 2409,75</t>
  </si>
  <si>
    <t>"skladba B" 68,25</t>
  </si>
  <si>
    <t>"skladba C" 1039,5</t>
  </si>
  <si>
    <t>"skladba D" 37</t>
  </si>
  <si>
    <t>"skladba E" 20</t>
  </si>
  <si>
    <t>"skladba F" 48,3</t>
  </si>
  <si>
    <t>32</t>
  </si>
  <si>
    <t>181351113</t>
  </si>
  <si>
    <t>Rozprostření a urovnání ornice v rovině nebo ve svahu sklonu do 1:5 strojně při souvislé ploše přes 500 m2, tl. vrstvy do 200 mm</t>
  </si>
  <si>
    <t>-1309751558</t>
  </si>
  <si>
    <t>Svislé a kompletní konstrukce</t>
  </si>
  <si>
    <t>33</t>
  </si>
  <si>
    <t>339921131</t>
  </si>
  <si>
    <t>Osazování palisád betonových v řadě se zabetonováním výšky palisády do 500 mm</t>
  </si>
  <si>
    <t>-1578765215</t>
  </si>
  <si>
    <t>34</t>
  </si>
  <si>
    <t>59228406</t>
  </si>
  <si>
    <t>palisáda betonová vzhled dobové dlažební kameny přírodní 160x160x400mm</t>
  </si>
  <si>
    <t>-1424643259</t>
  </si>
  <si>
    <t>52*6,25 'Přepočtené koeficientem množství</t>
  </si>
  <si>
    <t>35</t>
  </si>
  <si>
    <t>339921133</t>
  </si>
  <si>
    <t>Osazování palisád betonových v řadě se zabetonováním výšky palisády přes 1000 do 1500 mm</t>
  </si>
  <si>
    <t>-1021628091</t>
  </si>
  <si>
    <t>36</t>
  </si>
  <si>
    <t>59228411</t>
  </si>
  <si>
    <t>palisáda betonová vzhled dobové dlažební kameny přírodní 160x160x1200mm</t>
  </si>
  <si>
    <t>-1617847535</t>
  </si>
  <si>
    <t>5*6,25 'Přepočtené koeficientem množství</t>
  </si>
  <si>
    <t>Vodorovné konstrukce</t>
  </si>
  <si>
    <t>37</t>
  </si>
  <si>
    <t>451573111</t>
  </si>
  <si>
    <t>Lože pod potrubí, stoky a drobné objekty v otevřeném výkopu z písku a štěrkopísku do 63 mm</t>
  </si>
  <si>
    <t>-137262471</t>
  </si>
  <si>
    <t>"odvodnění střechy" 635*0,1*0,6</t>
  </si>
  <si>
    <t>"zasakovací pás" 96*0,1*1</t>
  </si>
  <si>
    <t>4.1</t>
  </si>
  <si>
    <t>Sanace podkladních vrstev</t>
  </si>
  <si>
    <t>38</t>
  </si>
  <si>
    <t>122252205</t>
  </si>
  <si>
    <t>Odkopávky a prokopávky nezapažené pro silnice a dálnice strojně v hornině třídy těžitelnosti I přes 500 do 1 000 m3</t>
  </si>
  <si>
    <t>1733118260</t>
  </si>
  <si>
    <t>3602,8*0,2</t>
  </si>
  <si>
    <t>39</t>
  </si>
  <si>
    <t>790649267</t>
  </si>
  <si>
    <t>40</t>
  </si>
  <si>
    <t>-419526143</t>
  </si>
  <si>
    <t>720,56*18 'Přepočtené koeficientem množství</t>
  </si>
  <si>
    <t>41</t>
  </si>
  <si>
    <t>171201231</t>
  </si>
  <si>
    <t>Poplatek za uložení stavebního odpadu na recyklační skládce (skládkovné) zeminy a kamení zatříděného do Katalogu odpadů pod kódem 17 05 04</t>
  </si>
  <si>
    <t>1579462304</t>
  </si>
  <si>
    <t>720,56*2 'Přepočtené koeficientem množství</t>
  </si>
  <si>
    <t>42</t>
  </si>
  <si>
    <t>564861111</t>
  </si>
  <si>
    <t>Podklad ze štěrkodrti ŠD s rozprostřením a zhutněním plochy přes 100 m2, po zhutnění tl. 200 mm</t>
  </si>
  <si>
    <t>1849481687</t>
  </si>
  <si>
    <t>P</t>
  </si>
  <si>
    <t>Poznámka k položce:_x000D_
frakce 0-63</t>
  </si>
  <si>
    <t>Komunikace pozemní</t>
  </si>
  <si>
    <t>5.1</t>
  </si>
  <si>
    <t>Skladba A</t>
  </si>
  <si>
    <t>43</t>
  </si>
  <si>
    <t>180405111</t>
  </si>
  <si>
    <t>Založení trávníků ve vegetačních dlaždicích nebo prefabrikátech výsevem semene v rovině nebo na svahu do 1:5</t>
  </si>
  <si>
    <t>521954535</t>
  </si>
  <si>
    <t>44</t>
  </si>
  <si>
    <t>00572470</t>
  </si>
  <si>
    <t>osivo směs travní univerzál</t>
  </si>
  <si>
    <t>kg</t>
  </si>
  <si>
    <t>250446768</t>
  </si>
  <si>
    <t>1120*0,02 'Přepočtené koeficientem množství</t>
  </si>
  <si>
    <t>45</t>
  </si>
  <si>
    <t>593532114</t>
  </si>
  <si>
    <t>Kladení dlažby z plastových vegetačních tvárnic pozemních komunikací s vyrovnávací vrstvou z kameniva tl. do 20 mm a s vyplněním vegetačních otvorů se zámkem tl. přes 30 do 60 mm, pro plochy přes 300 m2</t>
  </si>
  <si>
    <t>1546018144</t>
  </si>
  <si>
    <t>46</t>
  </si>
  <si>
    <t>562451391</t>
  </si>
  <si>
    <t>panel mřížkový vegetační ze směsových plastů 800x400x60mm</t>
  </si>
  <si>
    <t>1124088319</t>
  </si>
  <si>
    <t>2295*1,05 'Přepočtené koeficientem množství</t>
  </si>
  <si>
    <t>47</t>
  </si>
  <si>
    <t>592450161</t>
  </si>
  <si>
    <t>dlažba tvar čtverec betonová 74x74x48mm přírodní</t>
  </si>
  <si>
    <t>-634251879</t>
  </si>
  <si>
    <t>1020,79207920792*1,01 'Přepočtené koeficientem množství</t>
  </si>
  <si>
    <t>48</t>
  </si>
  <si>
    <t>592452701</t>
  </si>
  <si>
    <t>dlažba tvar čtverec betonová 74x74x48mm barevná</t>
  </si>
  <si>
    <t>1766370814</t>
  </si>
  <si>
    <t>Poznámka k položce:_x000D_
VDZ</t>
  </si>
  <si>
    <t>49</t>
  </si>
  <si>
    <t>10371500</t>
  </si>
  <si>
    <t>substrát pro trávníky VL</t>
  </si>
  <si>
    <t>366050349</t>
  </si>
  <si>
    <t>1120*0,06</t>
  </si>
  <si>
    <t>50</t>
  </si>
  <si>
    <t>4515777771</t>
  </si>
  <si>
    <t>Podklad nebo lože pod dlažbu vodorovný nebo do sklonu 1:5 ze směsi kameniva těženého 4/8 (70 %) a substrátu (30 %) tl přes 30 do 100 mm</t>
  </si>
  <si>
    <t>-1778558112</t>
  </si>
  <si>
    <t>"zatravnění" 1120</t>
  </si>
  <si>
    <t>"výplň dlažba" 1175</t>
  </si>
  <si>
    <t>51</t>
  </si>
  <si>
    <t>919726123R1</t>
  </si>
  <si>
    <t>Geotextilie pro ochranu a zachycení ropných látek netkaná měrná hmotnost 400 g/m2</t>
  </si>
  <si>
    <t>1201033507</t>
  </si>
  <si>
    <t>Poznámka k položce:_x000D_
Skladba A</t>
  </si>
  <si>
    <t>52</t>
  </si>
  <si>
    <t>5648711111</t>
  </si>
  <si>
    <t>Podklad ze směsi štěrkodrtě ŠD 0/32 (60 %), zeminy tříděné (20 %), ornice (20 %) plochy přes 100 m2 tl 250 mm</t>
  </si>
  <si>
    <t>1220696371</t>
  </si>
  <si>
    <t>5.2</t>
  </si>
  <si>
    <t>Skladba B</t>
  </si>
  <si>
    <t>53</t>
  </si>
  <si>
    <t>577134211</t>
  </si>
  <si>
    <t>Asfaltový beton vrstva obrusná ACO 11 (ABS) tř. II tl 40 mm š do 3 m z nemodifikovaného asfaltu</t>
  </si>
  <si>
    <t>1154725773</t>
  </si>
  <si>
    <t>54</t>
  </si>
  <si>
    <t>573211111</t>
  </si>
  <si>
    <t>Postřik živičný spojovací z asfaltu v množství 0,60 kg/m2</t>
  </si>
  <si>
    <t>-2123257759</t>
  </si>
  <si>
    <t>55</t>
  </si>
  <si>
    <t>565155101</t>
  </si>
  <si>
    <t>Asfaltový beton vrstva podkladní ACP 16 (obalované kamenivo střednězrnné - OKS) s rozprostřením a zhutněním v pruhu šířky do 1,5 m, po zhutnění tl. 70 mm</t>
  </si>
  <si>
    <t>359948689</t>
  </si>
  <si>
    <t>56</t>
  </si>
  <si>
    <t>573111111</t>
  </si>
  <si>
    <t>Postřik infiltrační PI z asfaltu silničního s posypem kamenivem, v množství 0,60 kg/m2</t>
  </si>
  <si>
    <t>1937205290</t>
  </si>
  <si>
    <t>57</t>
  </si>
  <si>
    <t>564851011</t>
  </si>
  <si>
    <t>Podklad ze štěrkodrti ŠD s rozprostřením a zhutněním plochy jednotlivě do 100 m2, po zhutnění tl. 150 mm</t>
  </si>
  <si>
    <t>-2043336170</t>
  </si>
  <si>
    <t>58</t>
  </si>
  <si>
    <t>641344795</t>
  </si>
  <si>
    <t>65*1,05 'Přepočtené koeficientem množství</t>
  </si>
  <si>
    <t>5.3</t>
  </si>
  <si>
    <t>Skladba C</t>
  </si>
  <si>
    <t>59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</si>
  <si>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</si>
  <si>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</si>
  <si>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650309670</t>
  </si>
  <si>
    <t>60</t>
  </si>
  <si>
    <t>59245006</t>
  </si>
  <si>
    <t>dlažba tvar obdélník betonová pro nevidomé 200x100x60mm barevná</t>
  </si>
  <si>
    <t>-1718491748</t>
  </si>
  <si>
    <t>18*1,03 'Přepočtené koeficientem množství</t>
  </si>
  <si>
    <t>61</t>
  </si>
  <si>
    <t>-1005514883</t>
  </si>
  <si>
    <t>62</t>
  </si>
  <si>
    <t>174409550</t>
  </si>
  <si>
    <t>460*0,02 'Přepočtené koeficientem množství</t>
  </si>
  <si>
    <t>63</t>
  </si>
  <si>
    <t>-827018457</t>
  </si>
  <si>
    <t>64</t>
  </si>
  <si>
    <t>-1518623930</t>
  </si>
  <si>
    <t>972*1,05 'Přepočtené koeficientem množství</t>
  </si>
  <si>
    <t>65</t>
  </si>
  <si>
    <t>-1003554288</t>
  </si>
  <si>
    <t>512*1,01 'Přepočtené koeficientem množství</t>
  </si>
  <si>
    <t>66</t>
  </si>
  <si>
    <t>544346434</t>
  </si>
  <si>
    <t>460*0,06</t>
  </si>
  <si>
    <t>67</t>
  </si>
  <si>
    <t>-1758360489</t>
  </si>
  <si>
    <t>"zatravnění" 460</t>
  </si>
  <si>
    <t>"výplň dlažba" 512</t>
  </si>
  <si>
    <t>"reliéfní dlažba" 18</t>
  </si>
  <si>
    <t>68</t>
  </si>
  <si>
    <t>5648511111</t>
  </si>
  <si>
    <t>Podklad ze směsi štěrkodrtě ŠD 0/32 (60 %), zeminy tříděné (20 %), ornice (20 %) plochy přes 100 m2 tl 150 mm</t>
  </si>
  <si>
    <t>1015915323</t>
  </si>
  <si>
    <t>990*1,05 'Přepočtené koeficientem množství</t>
  </si>
  <si>
    <t>5.4</t>
  </si>
  <si>
    <t>Skladba D</t>
  </si>
  <si>
    <t>69</t>
  </si>
  <si>
    <t>184911161</t>
  </si>
  <si>
    <t>Mulčování záhonů kačírkem nebo drceným kamenivem tloušťky mulče přes 50 do 100 mm v rovině nebo na svahu do 1:5</t>
  </si>
  <si>
    <t>-505957381</t>
  </si>
  <si>
    <t>70</t>
  </si>
  <si>
    <t>58337403</t>
  </si>
  <si>
    <t>kamenivo dekorační (kačírek) frakce 16/32</t>
  </si>
  <si>
    <t>1590754255</t>
  </si>
  <si>
    <t>37*0,25 'Přepočtené koeficientem množství</t>
  </si>
  <si>
    <t>71</t>
  </si>
  <si>
    <t>564831011</t>
  </si>
  <si>
    <t>Podklad ze štěrkodrti ŠD s rozprostřením a zhutněním plochy jednotlivě do 100 m2, po zhutnění tl. 100 mm</t>
  </si>
  <si>
    <t>436744156</t>
  </si>
  <si>
    <t>5.5</t>
  </si>
  <si>
    <t>Skladba E</t>
  </si>
  <si>
    <t>72</t>
  </si>
  <si>
    <t>-506396436</t>
  </si>
  <si>
    <t>73</t>
  </si>
  <si>
    <t>58343920</t>
  </si>
  <si>
    <t>kamenivo drcené hrubé frakce 16/22</t>
  </si>
  <si>
    <t>-229585682</t>
  </si>
  <si>
    <t>20*0,25 'Přepočtené koeficientem množství</t>
  </si>
  <si>
    <t>74</t>
  </si>
  <si>
    <t>593532111</t>
  </si>
  <si>
    <t>Kladení dlažby z plastových vegetačních tvárnic pozemních komunikací s vyrovnávací vrstvou z kameniva tl. do 20 mm a s vyplněním vegetačních otvorů se zámkem tl. přes 30 do 60 mm, pro plochy do 50 m2</t>
  </si>
  <si>
    <t>1701657568</t>
  </si>
  <si>
    <t>75</t>
  </si>
  <si>
    <t>-1992900625</t>
  </si>
  <si>
    <t>20*1,05 'Přepočtené koeficientem množství</t>
  </si>
  <si>
    <t>76</t>
  </si>
  <si>
    <t>396312562</t>
  </si>
  <si>
    <t>5.6</t>
  </si>
  <si>
    <t>Skladba F</t>
  </si>
  <si>
    <t>77</t>
  </si>
  <si>
    <t>1906853066</t>
  </si>
  <si>
    <t>"napojení chodníku" 33</t>
  </si>
  <si>
    <t>"povrch schodišť" 13</t>
  </si>
  <si>
    <t>78</t>
  </si>
  <si>
    <t>59245032</t>
  </si>
  <si>
    <t>dlažba zámková profilová 230x140x60mm přírodní</t>
  </si>
  <si>
    <t>1878286832</t>
  </si>
  <si>
    <t>Poznámka k položce:_x000D_
Spotřeba: 38 kus/m2_x000D_
dlažba dle navazujícího stávajícího chodníku</t>
  </si>
  <si>
    <t>33*1,03 'Přepočtené koeficientem množství</t>
  </si>
  <si>
    <t>79</t>
  </si>
  <si>
    <t>59245018</t>
  </si>
  <si>
    <t>dlažba tvar obdélník betonová 200x100x60mm přírodní</t>
  </si>
  <si>
    <t>779532164</t>
  </si>
  <si>
    <t>Poznámka k položce:_x000D_
povrch schodišť</t>
  </si>
  <si>
    <t>13*1,03 'Přepočtené koeficientem množství</t>
  </si>
  <si>
    <t>80</t>
  </si>
  <si>
    <t>731383572</t>
  </si>
  <si>
    <t>46*1,05 'Přepočtené koeficientem množství</t>
  </si>
  <si>
    <t>Trubní vedení</t>
  </si>
  <si>
    <t>81</t>
  </si>
  <si>
    <t>871310430</t>
  </si>
  <si>
    <t>Montáž kanalizačního potrubí z plastů z polypropylenu PP korugovaného nebo žebrovaného SN 16 DN 160</t>
  </si>
  <si>
    <t>3349578</t>
  </si>
  <si>
    <t>82</t>
  </si>
  <si>
    <t>28617275</t>
  </si>
  <si>
    <t>trubka kanalizační PP korugovaná DN 150x6000mm SN16</t>
  </si>
  <si>
    <t>-207202477</t>
  </si>
  <si>
    <t>82*1,015 'Přepočtené koeficientem množství</t>
  </si>
  <si>
    <t>83</t>
  </si>
  <si>
    <t>871350410</t>
  </si>
  <si>
    <t>Montáž kanalizačního potrubí z plastů z polypropylenu PP korugovaného nebo žebrovaného SN 10 DN 200</t>
  </si>
  <si>
    <t>-234846394</t>
  </si>
  <si>
    <t>"perforované potrubí 360°" 332</t>
  </si>
  <si>
    <t xml:space="preserve">"plné potrubí" 410 </t>
  </si>
  <si>
    <t>84</t>
  </si>
  <si>
    <t>186152011</t>
  </si>
  <si>
    <t>trubka drenážní korugovaná PP SN 8 perforace 360° v rukávu geotextilie, pro liniové stavby DN 200</t>
  </si>
  <si>
    <t>426734448</t>
  </si>
  <si>
    <t>332*1,015 'Přepočtené koeficientem množství</t>
  </si>
  <si>
    <t>85</t>
  </si>
  <si>
    <t>28614149</t>
  </si>
  <si>
    <t>trubka kanalizační PP korugovaná DN 200x6000mm s hrdlem SN10</t>
  </si>
  <si>
    <t>-1202797033</t>
  </si>
  <si>
    <t>410*1,015 'Přepočtené koeficientem množství</t>
  </si>
  <si>
    <t>86</t>
  </si>
  <si>
    <t>877310410</t>
  </si>
  <si>
    <t>Montáž tvarovek na kanalizačním plastovém potrubí z polypropylenu PP korugovaného nebo žebrovaného kolen DN 150</t>
  </si>
  <si>
    <t>-1712842582</t>
  </si>
  <si>
    <t>87</t>
  </si>
  <si>
    <t>28614758</t>
  </si>
  <si>
    <t>koleno kanalizační žebrované PP 45° 160mm</t>
  </si>
  <si>
    <t>-390211630</t>
  </si>
  <si>
    <t>88</t>
  </si>
  <si>
    <t>877350410</t>
  </si>
  <si>
    <t>Montáž tvarovek na kanalizačním plastovém potrubí z polypropylenu PP korugovaného nebo žebrovaného kolen DN 200</t>
  </si>
  <si>
    <t>1016034294</t>
  </si>
  <si>
    <t>11+6+2</t>
  </si>
  <si>
    <t>89</t>
  </si>
  <si>
    <t>28614751</t>
  </si>
  <si>
    <t>koleno kanalizační žebrované PP 15° 200mm</t>
  </si>
  <si>
    <t>-1983512881</t>
  </si>
  <si>
    <t>90</t>
  </si>
  <si>
    <t>28614755</t>
  </si>
  <si>
    <t>koleno kanalizační žebrované PP 30° 200mm</t>
  </si>
  <si>
    <t>89463319</t>
  </si>
  <si>
    <t>91</t>
  </si>
  <si>
    <t>28614759</t>
  </si>
  <si>
    <t>koleno kanalizační žebrované PP 45° 200mm</t>
  </si>
  <si>
    <t>191189642</t>
  </si>
  <si>
    <t>92</t>
  </si>
  <si>
    <t>877310420</t>
  </si>
  <si>
    <t>Montáž tvarovek na kanalizačním plastovém potrubí z polypropylenu PP korugovaného nebo žebrovaného odboček DN 150</t>
  </si>
  <si>
    <t>1375743758</t>
  </si>
  <si>
    <t>93</t>
  </si>
  <si>
    <t>28617380</t>
  </si>
  <si>
    <t>odbočka kanalizace PP korugované 45° DN 160/160</t>
  </si>
  <si>
    <t>-717784293</t>
  </si>
  <si>
    <t>94</t>
  </si>
  <si>
    <t>877350420</t>
  </si>
  <si>
    <t>Montáž tvarovek na kanalizačním plastovém potrubí z polypropylenu PP korugovaného nebo žebrovaného odboček DN 200</t>
  </si>
  <si>
    <t>-1098815015</t>
  </si>
  <si>
    <t>95</t>
  </si>
  <si>
    <t>28617381</t>
  </si>
  <si>
    <t>odbočka kanalizace PP korugované 45° DN 200/200</t>
  </si>
  <si>
    <t>-640893646</t>
  </si>
  <si>
    <t>96</t>
  </si>
  <si>
    <t>877350430</t>
  </si>
  <si>
    <t>Montáž tvarovek na kanalizačním plastovém potrubí z polypropylenu PP korugovaného nebo žebrovaného spojek, redukcí nebo navrtávacích sedel DN 200</t>
  </si>
  <si>
    <t>-114100611</t>
  </si>
  <si>
    <t>97</t>
  </si>
  <si>
    <t>28617430</t>
  </si>
  <si>
    <t>redukce excentrická kanalizace PP korugované DN 200/150</t>
  </si>
  <si>
    <t>-767143158</t>
  </si>
  <si>
    <t>98</t>
  </si>
  <si>
    <t>892351111</t>
  </si>
  <si>
    <t>Tlakové zkoušky vodou na potrubí DN 150 nebo 200</t>
  </si>
  <si>
    <t>747030918</t>
  </si>
  <si>
    <t>82+742</t>
  </si>
  <si>
    <t>99</t>
  </si>
  <si>
    <t>899721112</t>
  </si>
  <si>
    <t>Signalizační vodič na potrubí DN nad 150 mm</t>
  </si>
  <si>
    <t>-1757772600</t>
  </si>
  <si>
    <t>100</t>
  </si>
  <si>
    <t>899722112</t>
  </si>
  <si>
    <t>Krytí potrubí z plastů výstražnou fólií z PVC šířky 25 cm</t>
  </si>
  <si>
    <t>267188150</t>
  </si>
  <si>
    <t>101</t>
  </si>
  <si>
    <t>899431111</t>
  </si>
  <si>
    <t>Výšková úprava uličního vstupu nebo vpusti do 200 mm zvýšením krycího hrnce, šoupěte nebo hydrantu bez úpravy armatur</t>
  </si>
  <si>
    <t>-1164779591</t>
  </si>
  <si>
    <t>8.1</t>
  </si>
  <si>
    <t>Revizní šachty</t>
  </si>
  <si>
    <t>102</t>
  </si>
  <si>
    <t>877310440</t>
  </si>
  <si>
    <t>Montáž tvarovek na kanalizačním plastovém potrubí z polypropylenu PP korugovaného nebo žebrovaného šachtových vložek DN 150</t>
  </si>
  <si>
    <t>310553982</t>
  </si>
  <si>
    <t>"montáž spojek" 30</t>
  </si>
  <si>
    <t>"montáž redukcí" 30</t>
  </si>
  <si>
    <t>103</t>
  </si>
  <si>
    <t>28617236</t>
  </si>
  <si>
    <t>spojka in situ DN 160</t>
  </si>
  <si>
    <t>-119226657</t>
  </si>
  <si>
    <t>104</t>
  </si>
  <si>
    <t>286174481</t>
  </si>
  <si>
    <t>Přechodový kus kanalizace plastové PP (hrdlo)/KG (čep) 150/160</t>
  </si>
  <si>
    <t>1868098528</t>
  </si>
  <si>
    <t>105</t>
  </si>
  <si>
    <t>286174491</t>
  </si>
  <si>
    <t>Přechodový kus kanalizace plastové PP (čep)/KG (hrdlo) 200/160</t>
  </si>
  <si>
    <t>-994315102</t>
  </si>
  <si>
    <t>106</t>
  </si>
  <si>
    <t>8948122011</t>
  </si>
  <si>
    <t>Revizní a čistící šachta z PP šachtové dno DN 425 uliční vpusti</t>
  </si>
  <si>
    <t>-27440856</t>
  </si>
  <si>
    <t>107</t>
  </si>
  <si>
    <t>894812231</t>
  </si>
  <si>
    <t>Revizní a čistící šachta z polypropylenu PP pro hladké trouby DN 425 roura šachtová korugovaná bez hrdla, světlé hloubky 1500 mm</t>
  </si>
  <si>
    <t>2082716066</t>
  </si>
  <si>
    <t>108</t>
  </si>
  <si>
    <t>894812232</t>
  </si>
  <si>
    <t>Revizní a čistící šachta z polypropylenu PP pro hladké trouby DN 425 roura šachtová korugovaná bez hrdla, světlé hloubky 2000 mm</t>
  </si>
  <si>
    <t>2141474543</t>
  </si>
  <si>
    <t>109</t>
  </si>
  <si>
    <t>894812249</t>
  </si>
  <si>
    <t>Revizní a čistící šachta z polypropylenu PP pro hladké trouby DN 425 roura šachtová korugovaná Příplatek k cenám 2231 - 2242 za uříznutí šachtové roury</t>
  </si>
  <si>
    <t>-15547549</t>
  </si>
  <si>
    <t>110</t>
  </si>
  <si>
    <t>894812257</t>
  </si>
  <si>
    <t>Revizní a čistící šachta z polypropylenu PP pro hladké trouby DN 425 poklop plastový (pro třídu zatížení) pochůzí (A15)</t>
  </si>
  <si>
    <t>-1462050267</t>
  </si>
  <si>
    <t>Ostatní konstrukce a práce, bourání</t>
  </si>
  <si>
    <t>111</t>
  </si>
  <si>
    <t>9194412111</t>
  </si>
  <si>
    <t>Čelo propustku z lomového kamene pro propustek z trub DN 200</t>
  </si>
  <si>
    <t>253768059</t>
  </si>
  <si>
    <t>112</t>
  </si>
  <si>
    <t>914111111</t>
  </si>
  <si>
    <t>Montáž svislé dopravní značky základní velikosti do 1 m2 objímkami na sloupky nebo konzoly</t>
  </si>
  <si>
    <t>1942515832</t>
  </si>
  <si>
    <t>113</t>
  </si>
  <si>
    <t>404456551</t>
  </si>
  <si>
    <t>informativní značky zónové IZ8 1000x1500mm</t>
  </si>
  <si>
    <t>-1703143232</t>
  </si>
  <si>
    <t>114</t>
  </si>
  <si>
    <t>40445620</t>
  </si>
  <si>
    <t>zákazové, příkazové dopravní značky B1-B34, C1-15 700mm</t>
  </si>
  <si>
    <t>1997189395</t>
  </si>
  <si>
    <t>Poznámka k položce:_x000D_
B2, B20a</t>
  </si>
  <si>
    <t>115</t>
  </si>
  <si>
    <t>40445621</t>
  </si>
  <si>
    <t>informativní značky provozní IP1-IP3, IP4b-IP7, IP10a, b 500x500mm</t>
  </si>
  <si>
    <t>1472645532</t>
  </si>
  <si>
    <t>Poznámka k položce:_x000D_
IP4b</t>
  </si>
  <si>
    <t>116</t>
  </si>
  <si>
    <t>40445649</t>
  </si>
  <si>
    <t>dodatkové tabulky E3-E5, E8, E14-E16 500x150mm</t>
  </si>
  <si>
    <t>230177112</t>
  </si>
  <si>
    <t>Poznámka k položce:_x000D_
E8d</t>
  </si>
  <si>
    <t>117</t>
  </si>
  <si>
    <t>40445625</t>
  </si>
  <si>
    <t>informativní značky provozní IP8, IP9, IP11-IP13 500x700mm</t>
  </si>
  <si>
    <t>-58884603</t>
  </si>
  <si>
    <t>Poznámka k položce:_x000D_
IP12</t>
  </si>
  <si>
    <t>118</t>
  </si>
  <si>
    <t>40445615</t>
  </si>
  <si>
    <t>značky upravující přednost P6 700mm</t>
  </si>
  <si>
    <t>1833239313</t>
  </si>
  <si>
    <t>Poznámka k položce:_x000D_
P6</t>
  </si>
  <si>
    <t>119</t>
  </si>
  <si>
    <t>914511111</t>
  </si>
  <si>
    <t>Montáž sloupku dopravních značek délky do 3,5 m do betonového základu</t>
  </si>
  <si>
    <t>1935335282</t>
  </si>
  <si>
    <t>120</t>
  </si>
  <si>
    <t>40445230</t>
  </si>
  <si>
    <t>sloupek pro dopravní značku Zn D 70mm v 3,5m</t>
  </si>
  <si>
    <t>517123650</t>
  </si>
  <si>
    <t>121</t>
  </si>
  <si>
    <t>914511112</t>
  </si>
  <si>
    <t>Montáž sloupku dopravních značek délky do 3,5 m do hliníkové patky pro sloupek D 60 mm</t>
  </si>
  <si>
    <t>1502754501</t>
  </si>
  <si>
    <t>122</t>
  </si>
  <si>
    <t>40445241</t>
  </si>
  <si>
    <t>patka pro sloupek Al D 70mm</t>
  </si>
  <si>
    <t>-756599276</t>
  </si>
  <si>
    <t>123</t>
  </si>
  <si>
    <t>40445254</t>
  </si>
  <si>
    <t>víčko plastové na sloupek D 70mm</t>
  </si>
  <si>
    <t>-1612560302</t>
  </si>
  <si>
    <t>124</t>
  </si>
  <si>
    <t>915221111</t>
  </si>
  <si>
    <t>Vodorovné dopravní značení stříkaným plastem vodící čára bílá šířky 250 mm souvislá základní</t>
  </si>
  <si>
    <t>563855387</t>
  </si>
  <si>
    <t>125</t>
  </si>
  <si>
    <t>915221121</t>
  </si>
  <si>
    <t>Vodorovné dopravní značení stříkaným plastem vodící čára bílá šířky 250 mm přerušovaná základní</t>
  </si>
  <si>
    <t>1004772896</t>
  </si>
  <si>
    <t>126</t>
  </si>
  <si>
    <t>915231111</t>
  </si>
  <si>
    <t>Vodorovné dopravní značení stříkaným plastem přechody pro chodce, šipky, symboly nápisy bílé základní</t>
  </si>
  <si>
    <t>723235087</t>
  </si>
  <si>
    <t>127</t>
  </si>
  <si>
    <t>915611111</t>
  </si>
  <si>
    <t>Předznačení pro vodorovné značení stříkané barvou nebo prováděné z nátěrových hmot liniové dělicí čáry, vodicí proužky</t>
  </si>
  <si>
    <t>188997297</t>
  </si>
  <si>
    <t>95+13</t>
  </si>
  <si>
    <t>128</t>
  </si>
  <si>
    <t>915621111</t>
  </si>
  <si>
    <t>Předznačení pro vodorovné značení stříkané barvou nebo prováděné z nátěrových hmot plošné šipky, symboly, nápisy</t>
  </si>
  <si>
    <t>18886669</t>
  </si>
  <si>
    <t>129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</si>
  <si>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</si>
  <si>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</si>
  <si>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-810556455</t>
  </si>
  <si>
    <t>130</t>
  </si>
  <si>
    <t>59217031</t>
  </si>
  <si>
    <t>obrubník betonový silniční 1000x150x250mm</t>
  </si>
  <si>
    <t>-201171503</t>
  </si>
  <si>
    <t>131</t>
  </si>
  <si>
    <t>59217026</t>
  </si>
  <si>
    <t>obrubník betonový silniční 500x150x250mm</t>
  </si>
  <si>
    <t>1973381342</t>
  </si>
  <si>
    <t>132</t>
  </si>
  <si>
    <t>59217029</t>
  </si>
  <si>
    <t>obrubník betonový silniční nájezdový 1000x150x150mm</t>
  </si>
  <si>
    <t>-862806806</t>
  </si>
  <si>
    <t>133</t>
  </si>
  <si>
    <t>59217030</t>
  </si>
  <si>
    <t>obrubník betonový silniční přechodový 1000x150x150-250mm</t>
  </si>
  <si>
    <t>-244926544</t>
  </si>
  <si>
    <t>"pravý" 12</t>
  </si>
  <si>
    <t>"levý" 12</t>
  </si>
  <si>
    <t>134</t>
  </si>
  <si>
    <t>59217035</t>
  </si>
  <si>
    <t>obrubník betonový obloukový vnější 780x150x250mm</t>
  </si>
  <si>
    <t>-156998560</t>
  </si>
  <si>
    <t>"R 0,5" 9</t>
  </si>
  <si>
    <t>"R 1" 8</t>
  </si>
  <si>
    <t>135</t>
  </si>
  <si>
    <t>5921703R1</t>
  </si>
  <si>
    <t>obrubník betonový roh vnitřní 400/400x150x250mm</t>
  </si>
  <si>
    <t>ks</t>
  </si>
  <si>
    <t>-64374310</t>
  </si>
  <si>
    <t>136</t>
  </si>
  <si>
    <t>5921703R3</t>
  </si>
  <si>
    <t>obrubník betonový roh vnější 250/250x80x250mm</t>
  </si>
  <si>
    <t>-1406188366</t>
  </si>
  <si>
    <t>137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</si>
  <si>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</si>
  <si>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</si>
  <si>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-1059055589</t>
  </si>
  <si>
    <t>138</t>
  </si>
  <si>
    <t>59217016</t>
  </si>
  <si>
    <t>obrubník betonový chodníkový 1000x80x250mm</t>
  </si>
  <si>
    <t>1523818202</t>
  </si>
  <si>
    <t>139</t>
  </si>
  <si>
    <t>59217036</t>
  </si>
  <si>
    <t>obrubník betonový parkový přírodní 500x80x250mm</t>
  </si>
  <si>
    <t>927688340</t>
  </si>
  <si>
    <t>140</t>
  </si>
  <si>
    <t>592170351</t>
  </si>
  <si>
    <t>636908601</t>
  </si>
  <si>
    <t>"R 0,5" 6</t>
  </si>
  <si>
    <t>"R 1" 65</t>
  </si>
  <si>
    <t>141</t>
  </si>
  <si>
    <t>919735113</t>
  </si>
  <si>
    <t>Řezání stávajícího živičného krytu nebo podkladu hloubky přes 100 do 150 mm</t>
  </si>
  <si>
    <t>217636365</t>
  </si>
  <si>
    <t>142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</si>
  <si>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</si>
  <si>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</si>
  <si>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2008138671</t>
  </si>
  <si>
    <t>143</t>
  </si>
  <si>
    <t>936104211</t>
  </si>
  <si>
    <t>Montáž odpadkového koše do betonové patky</t>
  </si>
  <si>
    <t>-1063348993</t>
  </si>
  <si>
    <t>144</t>
  </si>
  <si>
    <t>74910133</t>
  </si>
  <si>
    <t>koš odpadkový litina,ocel v 1005mm D 470mm obsah 50L</t>
  </si>
  <si>
    <t>-1549904991</t>
  </si>
  <si>
    <t>145</t>
  </si>
  <si>
    <t>936124112</t>
  </si>
  <si>
    <t>Montáž lavičky parkové stabilní se zabetonováním noh</t>
  </si>
  <si>
    <t>380639911</t>
  </si>
  <si>
    <t>146</t>
  </si>
  <si>
    <t>74910100</t>
  </si>
  <si>
    <t>lavička bez opěradla nekotvená 1500x450x420mm konstrukce-kov, sedák-dřevo</t>
  </si>
  <si>
    <t>-1096682522</t>
  </si>
  <si>
    <t>147</t>
  </si>
  <si>
    <t>961044111</t>
  </si>
  <si>
    <t>Bourání základů z betonu prostého</t>
  </si>
  <si>
    <t>282474150</t>
  </si>
  <si>
    <t>148</t>
  </si>
  <si>
    <t>9660717111</t>
  </si>
  <si>
    <t>Bourání sloupků ocelových do 2,5 m zabetonovaných - sušáky na prádlo</t>
  </si>
  <si>
    <t>-1228276785</t>
  </si>
  <si>
    <t>997</t>
  </si>
  <si>
    <t>Přesun sutě</t>
  </si>
  <si>
    <t>149</t>
  </si>
  <si>
    <t>997221561</t>
  </si>
  <si>
    <t>Vodorovná doprava suti bez naložení, ale se složením a s hrubým urovnáním z kusových materiálů, na vzdálenost do 1 km</t>
  </si>
  <si>
    <t>1528015515</t>
  </si>
  <si>
    <t>150</t>
  </si>
  <si>
    <t>997221569</t>
  </si>
  <si>
    <t>Vodorovná doprava suti bez naložení, ale se složením a s hrubým urovnáním Příplatek k ceně za každý další i započatý 1 km přes 1 km</t>
  </si>
  <si>
    <t>-2008807863</t>
  </si>
  <si>
    <t>113,385*27 'Přepočtené koeficientem množství</t>
  </si>
  <si>
    <t>151</t>
  </si>
  <si>
    <t>997221615</t>
  </si>
  <si>
    <t>Poplatek za uložení stavebního odpadu na skládce (skládkovné) z prostého betonu zatříděného do Katalogu odpadů pod kódem 17 01 01</t>
  </si>
  <si>
    <t>650485384</t>
  </si>
  <si>
    <t>1,53+22,75+3,075+0,8+5</t>
  </si>
  <si>
    <t>152</t>
  </si>
  <si>
    <t>997221645</t>
  </si>
  <si>
    <t>Poplatek za uložení stavebního odpadu na skládce (skládkovné) asfaltového bez obsahu dehtu zatříděného do Katalogu odpadů pod kódem 17 03 02</t>
  </si>
  <si>
    <t>160614020</t>
  </si>
  <si>
    <t>153</t>
  </si>
  <si>
    <t>997221655</t>
  </si>
  <si>
    <t>538249499</t>
  </si>
  <si>
    <t>998</t>
  </si>
  <si>
    <t>Přesun hmot</t>
  </si>
  <si>
    <t>154</t>
  </si>
  <si>
    <t>998223011</t>
  </si>
  <si>
    <t>Přesun hmot pro pozemní komunikace s krytem dlážděným dopravní vzdálenost do 200 m jakékoliv délky objektu</t>
  </si>
  <si>
    <t>523886677</t>
  </si>
  <si>
    <t>PSV</t>
  </si>
  <si>
    <t>Práce a dodávky PSV</t>
  </si>
  <si>
    <t>767</t>
  </si>
  <si>
    <t>Konstrukce zámečnické</t>
  </si>
  <si>
    <t>155</t>
  </si>
  <si>
    <t>767220110</t>
  </si>
  <si>
    <t>Montáž schodišťového zábradlí  z trubek nebo tenkostěnných profilů do zdiva, hmotnosti 1 m zábradlí do 15 kg</t>
  </si>
  <si>
    <t>1327913539</t>
  </si>
  <si>
    <t>156</t>
  </si>
  <si>
    <t>76799511R1</t>
  </si>
  <si>
    <t>Dodání zábradlí schodišťového</t>
  </si>
  <si>
    <t>-432403977</t>
  </si>
  <si>
    <t>Poznámka k položce:_x000D_
výroba a dodání zábradlí dle PD, povrchová úprava žárové zinkování</t>
  </si>
  <si>
    <t>Práce a dodávky M</t>
  </si>
  <si>
    <t>46-M</t>
  </si>
  <si>
    <t>Zemní práce při extr.mont.pracích</t>
  </si>
  <si>
    <t>157</t>
  </si>
  <si>
    <t>460791114</t>
  </si>
  <si>
    <t>Montáž trubek ochranných uložených volně do rýhy plastových tuhých, vnitřního průměru přes 90 do 110 mm</t>
  </si>
  <si>
    <t>-647613363</t>
  </si>
  <si>
    <t>Poznámka k položce:_x000D_
rezervní chránička</t>
  </si>
  <si>
    <t>158</t>
  </si>
  <si>
    <t>34571355</t>
  </si>
  <si>
    <t>trubka elektroinstalační ohebná dvouplášťová korugovaná (chránička) D 94/110mm, HDPE+LDPE</t>
  </si>
  <si>
    <t>-1787708925</t>
  </si>
  <si>
    <t>SO 401 - Veřejné osvětlení</t>
  </si>
  <si>
    <t xml:space="preserve">    21-M - Elektromontáže</t>
  </si>
  <si>
    <t xml:space="preserve">    58-M - Revize vyhrazených technických zařízení</t>
  </si>
  <si>
    <t>21-M</t>
  </si>
  <si>
    <t>Elektromontáže</t>
  </si>
  <si>
    <t>210100096</t>
  </si>
  <si>
    <t>Ukončení vodičů izolovaných s označením a zapojením na svorkovnici s otevřením a uzavřením krytu průřezu žíly do 2,5 mm2</t>
  </si>
  <si>
    <t>759262074</t>
  </si>
  <si>
    <t>210100099</t>
  </si>
  <si>
    <t>Ukončení vodičů izolovaných s označením a zapojením na svorkovnici s otevřením a uzavřením krytu průřezu žíly do 10 mm2</t>
  </si>
  <si>
    <t>-1611971405</t>
  </si>
  <si>
    <t>210203901</t>
  </si>
  <si>
    <t>Montáž svítidel LED se zapojením vodičů průmyslových nebo venkovních na výložník nebo dřík</t>
  </si>
  <si>
    <t>-259523006</t>
  </si>
  <si>
    <t>34774022</t>
  </si>
  <si>
    <t>svítidlo parkové na výložník LED IP66 30-40W 3000-5000lm</t>
  </si>
  <si>
    <t>1149146362</t>
  </si>
  <si>
    <t>Poznámka k položce:_x000D_
dle standardů města a správce VO</t>
  </si>
  <si>
    <t>210203902</t>
  </si>
  <si>
    <t>Montáž svítidel LED se zapojením vodičů průmyslových nebo venkovních na sloupek parkový</t>
  </si>
  <si>
    <t>470196618</t>
  </si>
  <si>
    <t>34774021</t>
  </si>
  <si>
    <t>svítidlo parkové na sloupek LED IP66 do 30W do 3000lm</t>
  </si>
  <si>
    <t>-652188588</t>
  </si>
  <si>
    <t>210204002</t>
  </si>
  <si>
    <t>Montáž stožárů osvětlení parkových ocelových</t>
  </si>
  <si>
    <t>1457878604</t>
  </si>
  <si>
    <t>59262003</t>
  </si>
  <si>
    <t>stožárové pouzdro SP 315/1000</t>
  </si>
  <si>
    <t>1551088988</t>
  </si>
  <si>
    <t>59262004</t>
  </si>
  <si>
    <t>-2090809608</t>
  </si>
  <si>
    <t>23531469</t>
  </si>
  <si>
    <t>písek křemičitý frakce 0,1/0,5mm</t>
  </si>
  <si>
    <t>1283419106</t>
  </si>
  <si>
    <t>"pouzdro 315" 0,057*0,8*6</t>
  </si>
  <si>
    <t>"pouzdro 250" 0,035*0,6*9</t>
  </si>
  <si>
    <t>0,463*1700 'Přepočtené koeficientem množství</t>
  </si>
  <si>
    <t>31674124</t>
  </si>
  <si>
    <t>manžeta plastová ochranná na stožár d=133mm</t>
  </si>
  <si>
    <t>79610606</t>
  </si>
  <si>
    <t>31674067</t>
  </si>
  <si>
    <t>stožár osvětlovací sadový Pz 133/89/60 v 6,0m</t>
  </si>
  <si>
    <t>876456307</t>
  </si>
  <si>
    <t>31674065</t>
  </si>
  <si>
    <t>stožár osvětlovací sadový Pz 133/89/60 v 5,0m</t>
  </si>
  <si>
    <t>1985066984</t>
  </si>
  <si>
    <t>210204105</t>
  </si>
  <si>
    <t>Montáž výložníků osvětlení dvouramenných sloupových, hmotnosti do 70 kg</t>
  </si>
  <si>
    <t>-824622688</t>
  </si>
  <si>
    <t>316720071</t>
  </si>
  <si>
    <t>výložník lomený dvojnásobný k osvětlovacím stožárům sadovým vyložení 1000mm</t>
  </si>
  <si>
    <t>-546954363</t>
  </si>
  <si>
    <t>210204201</t>
  </si>
  <si>
    <t>Montáž elektrovýzbroje stožárů osvětlení 1 okruh</t>
  </si>
  <si>
    <t>512673490</t>
  </si>
  <si>
    <t>31674130</t>
  </si>
  <si>
    <t>výzbroj stožárová SV 6.10.4</t>
  </si>
  <si>
    <t>-157748178</t>
  </si>
  <si>
    <t>316741302</t>
  </si>
  <si>
    <t>25975678</t>
  </si>
  <si>
    <t>345234151</t>
  </si>
  <si>
    <t>keramická pojistka 5x20 6A</t>
  </si>
  <si>
    <t>-489254199</t>
  </si>
  <si>
    <t>210204202</t>
  </si>
  <si>
    <t>Montáž elektrovýzbroje stožárů osvětlení 2 okruhy</t>
  </si>
  <si>
    <t>2071349573</t>
  </si>
  <si>
    <t>316741301</t>
  </si>
  <si>
    <t>výzbroj stožárová SV 6.10.4/2</t>
  </si>
  <si>
    <t>-584173522</t>
  </si>
  <si>
    <t>1,5*4 'Přepočtené koeficientem množství</t>
  </si>
  <si>
    <t>1463619325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</si>
  <si>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</si>
  <si>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</si>
  <si>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1626887526</t>
  </si>
  <si>
    <t>35441073</t>
  </si>
  <si>
    <t>drát D 10mm FeZn</t>
  </si>
  <si>
    <t>2022492741</t>
  </si>
  <si>
    <t>380*0,63 'Přepočtené koeficientem množství</t>
  </si>
  <si>
    <t>35441885</t>
  </si>
  <si>
    <t>svorka spojovací pro lano D 8-10mm</t>
  </si>
  <si>
    <t>256</t>
  </si>
  <si>
    <t>1983521721</t>
  </si>
  <si>
    <t>210220300</t>
  </si>
  <si>
    <t>Montáž hromosvodného vedení svorek s jedním šroubem</t>
  </si>
  <si>
    <t>2075471114</t>
  </si>
  <si>
    <t>35441895</t>
  </si>
  <si>
    <t>svorka připojovací k připojení kovových částí</t>
  </si>
  <si>
    <t>524443709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</si>
  <si>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</si>
  <si>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</si>
  <si>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-1271373438</t>
  </si>
  <si>
    <t>34111030</t>
  </si>
  <si>
    <t>kabel instalační jádro Cu plné izolace PVC plášť PVC 450/750V (CYKY) 3x1,5mm2</t>
  </si>
  <si>
    <t>716750257</t>
  </si>
  <si>
    <t>Poznámka k položce:_x000D_
CYKY, průměr kabelu 8,6mm</t>
  </si>
  <si>
    <t>150*1,15 'Přepočtené koeficientem množství</t>
  </si>
  <si>
    <t>210812065</t>
  </si>
  <si>
    <t>Montáž izolovaných kabelů měděných do 1 kV bez ukončení plných nebo laněných kulatých (např. CYKY, CHKE-R) uložených volně nebo v liště počtu a průřezu žil 5x10 až 16 mm2</t>
  </si>
  <si>
    <t>205754399</t>
  </si>
  <si>
    <t>34113034</t>
  </si>
  <si>
    <t>kabel instalační jádro Cu plné izolace PVC plášť PVC 450/750V (CYKY) 5x10mm2</t>
  </si>
  <si>
    <t>863156501</t>
  </si>
  <si>
    <t>Poznámka k položce:_x000D_
CYKY, průměr kabelu 18mm</t>
  </si>
  <si>
    <t>450*1,15 'Přepočtené koeficientem množství</t>
  </si>
  <si>
    <t>218100101</t>
  </si>
  <si>
    <t>Odpojení vodičů izolovaných ze svorkovnice průřezu žíly do 16 mm2</t>
  </si>
  <si>
    <t>-176559982</t>
  </si>
  <si>
    <t>218204201</t>
  </si>
  <si>
    <t>Demontáž elektrovýzbroje stožárů osvětlení 1 okruh</t>
  </si>
  <si>
    <t>-697932485</t>
  </si>
  <si>
    <t>460791212</t>
  </si>
  <si>
    <t>Montáž trubek ochranných uložených volně do rýhy plastových ohebných, vnitřního průměru přes 32 do 50 mm</t>
  </si>
  <si>
    <t>1751521454</t>
  </si>
  <si>
    <t>34571803</t>
  </si>
  <si>
    <t>chránička optického kabelu z recyklovaného HDPE jednoplášťová bezhalogenová D 40/33mm</t>
  </si>
  <si>
    <t>1473438380</t>
  </si>
  <si>
    <t>450*1,05 'Přepočtené koeficientem množství</t>
  </si>
  <si>
    <t>460141111</t>
  </si>
  <si>
    <t>Hloubení nezapažených jam strojně včetně urovnáním dna s přemístěním výkopku do vzdálenosti 3 m od okraje jámy nebo s naložením na dopravní prostředek v hornině třídy těžitelnosti I skupiny 1 a 2</t>
  </si>
  <si>
    <t>-1498189894</t>
  </si>
  <si>
    <t>2,25+2,4</t>
  </si>
  <si>
    <t>460171271</t>
  </si>
  <si>
    <t>Hloubení nezapažených kabelových rýh strojně včetně urovnání dna s přemístěním výkopku do vzdálenosti 3 m od okraje jámy nebo s naložením na dopravní prostředek šířky 50 cm hloubky 80 cm v hornině třídy těžitelnosti I skupiny 1 a 2</t>
  </si>
  <si>
    <t>-2094547954</t>
  </si>
  <si>
    <t>460171321</t>
  </si>
  <si>
    <t>Hloubení nezapažených kabelových rýh strojně včetně urovnání dna s přemístěním výkopku do vzdálenosti 3 m od okraje jámy nebo s naložením na dopravní prostředek šířky 50 cm hloubky 120 cm v hornině třídy těžitelnosti I skupiny 1 a 2</t>
  </si>
  <si>
    <t>1864124903</t>
  </si>
  <si>
    <t>460341113</t>
  </si>
  <si>
    <t>Vodorovné přemístění (odvoz) horniny dopravními prostředky včetně složení, bez naložení a rozprostření jakékoliv třídy, na vzdálenost přes 500 do 1000 m</t>
  </si>
  <si>
    <t>-796730087</t>
  </si>
  <si>
    <t>2,25+24,64+1,3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</si>
  <si>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</si>
  <si>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</si>
  <si>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1215596805</t>
  </si>
  <si>
    <t>28,19*9 'Přepočtené koeficientem množství</t>
  </si>
  <si>
    <t>460361111</t>
  </si>
  <si>
    <t>Poplatek (skládkovné) za uložení zeminy na skládce zatříděné do Katalogu odpadů pod kódem 17 05 04</t>
  </si>
  <si>
    <t>-1154684412</t>
  </si>
  <si>
    <t>28,19*2 'Přepočtené koeficientem množství</t>
  </si>
  <si>
    <t>460451281</t>
  </si>
  <si>
    <t>Zásyp kabelových rýh strojně s přemístěním sypaniny ze vzdálenosti do 10 m, s uložením výkopku ve vrstvách včetně zhutnění a urovnání povrchu šířky 50 cm hloubky 80 cm z horniny třídy těžitelnosti I skupiny 1 a 2</t>
  </si>
  <si>
    <t>-1369441144</t>
  </si>
  <si>
    <t>460451331</t>
  </si>
  <si>
    <t>Zásyp kabelových rýh strojně s přemístěním sypaniny ze vzdálenosti do 10 m, s uložením výkopku ve vrstvách včetně zhutnění a urovnání povrchu šířky 50 cm hloubky 120 cm z horniny třídy těžitelnosti I skupiny 1 a 2</t>
  </si>
  <si>
    <t>1523053624</t>
  </si>
  <si>
    <t>460641113</t>
  </si>
  <si>
    <t>Základové konstrukce základ bez bednění do rostlé zeminy z monolitického betonu tř. C 16/20</t>
  </si>
  <si>
    <t>-1784496942</t>
  </si>
  <si>
    <t>1,89+2,04</t>
  </si>
  <si>
    <t>460671113</t>
  </si>
  <si>
    <t>Výstražná fólie z PVC pro krytí kabelů včetně vyrovnání povrchu rýhy, rozvinutí a uložení fólie šířky do 34 cm</t>
  </si>
  <si>
    <t>-1916833273</t>
  </si>
  <si>
    <t>352+13</t>
  </si>
  <si>
    <t>469981111</t>
  </si>
  <si>
    <t>Přesun hmot pro pomocné stavební práce při elektromontážích dopravní vzdálenost do 1 000 m</t>
  </si>
  <si>
    <t>1179504134</t>
  </si>
  <si>
    <t>58-M</t>
  </si>
  <si>
    <t>Revize vyhrazených technických zařízení</t>
  </si>
  <si>
    <t>580103003</t>
  </si>
  <si>
    <t>Elektrická instalace kontrola stavu elektrického okruhu včetně instalačních, ovládacích a jistících prvků bez připojených spotřebičů v prostoru bezpečném přes 10 vývodů</t>
  </si>
  <si>
    <t>okruh</t>
  </si>
  <si>
    <t>244537505</t>
  </si>
  <si>
    <t>580108014</t>
  </si>
  <si>
    <t>Ostatní elektrické spotřebiče a zdroje kontrola stavu stožárového svítidla parkového nebo sadového, o počtu světel přes 10</t>
  </si>
  <si>
    <t>-1801467337</t>
  </si>
  <si>
    <t>SO 801 - Sadové úpravy</t>
  </si>
  <si>
    <t xml:space="preserve">    01 - Zemní práce - přípravné a přidružené práce</t>
  </si>
  <si>
    <t xml:space="preserve">    02 - Zemní práce - odkopávky a prokopávky</t>
  </si>
  <si>
    <t xml:space="preserve">    03 - Zemní práce - povrchové úpravy terénu</t>
  </si>
  <si>
    <t xml:space="preserve">    04 - Přesun hmot</t>
  </si>
  <si>
    <t>01</t>
  </si>
  <si>
    <t>Zemní práce - přípravné a přidružené práce</t>
  </si>
  <si>
    <t>R</t>
  </si>
  <si>
    <t>Ošetření stromů vzrostlých-PO zdravotní a bezpečnostní řez arboristickou odbornou firmou</t>
  </si>
  <si>
    <t>504997681</t>
  </si>
  <si>
    <t>02</t>
  </si>
  <si>
    <t>Zemní práce - odkopávky a prokopávky</t>
  </si>
  <si>
    <t>122101402</t>
  </si>
  <si>
    <t>Vykopávky v zemníku na suchu v hornině tř. 1 a 2 objem do 1000m3 zahradní substrát pro záhony  a výměnu zeminy v jamkách</t>
  </si>
  <si>
    <t>-1668373694</t>
  </si>
  <si>
    <t>03</t>
  </si>
  <si>
    <t>Zemní práce - povrchové úpravy terénu</t>
  </si>
  <si>
    <t>111301111</t>
  </si>
  <si>
    <t>Sejmutí drnu tl. do 100 mm, v jakékoliv ploše</t>
  </si>
  <si>
    <t>-1196801864</t>
  </si>
  <si>
    <t>400+510</t>
  </si>
  <si>
    <t>181111131</t>
  </si>
  <si>
    <t>Plošná úprava terénu do 500 m2 zemina tř 1 až 4 nerovnosti do +/- 200 mm v rovinně a svahu do 1:5</t>
  </si>
  <si>
    <t>192768229</t>
  </si>
  <si>
    <t>201+92+123</t>
  </si>
  <si>
    <t>181111132</t>
  </si>
  <si>
    <t>Plošná úprava terénu do 500 m2 zemina tř 1 až 4 nerovnosti do +/- 200 mm ve svahu do 1:2</t>
  </si>
  <si>
    <t>-1136294305</t>
  </si>
  <si>
    <t>181411131</t>
  </si>
  <si>
    <t>Založení parkového trávníku výsevem plochy do 1000 m2 v rovině a ve svahu do 1:5</t>
  </si>
  <si>
    <t>1416120572</t>
  </si>
  <si>
    <t>00572410</t>
  </si>
  <si>
    <t>travní směs</t>
  </si>
  <si>
    <t>-195037278</t>
  </si>
  <si>
    <t>530*0,035 'Přepočtené koeficientem množství</t>
  </si>
  <si>
    <t>181411122</t>
  </si>
  <si>
    <t>Založení trávníku na půdě předem připravené plochy do 1000 m2 výsevem včetně utažení lučního na svahu přes 1:5 do 1:2</t>
  </si>
  <si>
    <t>166940896</t>
  </si>
  <si>
    <t>005725101</t>
  </si>
  <si>
    <t>osivo směs lučních a polních květin</t>
  </si>
  <si>
    <t>-1316989864</t>
  </si>
  <si>
    <t>184911312</t>
  </si>
  <si>
    <t>Položení mulčovací textilie</t>
  </si>
  <si>
    <t>2014840714</t>
  </si>
  <si>
    <t>679+201</t>
  </si>
  <si>
    <t>69311216</t>
  </si>
  <si>
    <t>mulčovací textilie přesah 1,25; šíře1m,100 m návin</t>
  </si>
  <si>
    <t>1224629948</t>
  </si>
  <si>
    <t>679*1,25+201*1,1</t>
  </si>
  <si>
    <t>R.1</t>
  </si>
  <si>
    <t>Zpevnění svahu hatěmi ve 3 řadách; sklon svahu do 1:2, vč. materiálu; hatí, trnů, dopravy a práce</t>
  </si>
  <si>
    <t>915555020</t>
  </si>
  <si>
    <t>183101113</t>
  </si>
  <si>
    <t>Jamky pro výsadbu bez výměny půdy zeminy tř 1 až 4 objem do 0,05 m3 v rovině a svahu do 1:5</t>
  </si>
  <si>
    <t>-2120305895</t>
  </si>
  <si>
    <t>183101114</t>
  </si>
  <si>
    <t>Jamky pro výsadbu bez výměny půdy zeminy tř 1 až 4 objem do 0,125 m3 v rovině a svahu do 1:5</t>
  </si>
  <si>
    <t>-1097746757</t>
  </si>
  <si>
    <t>25+25+70+50+340+10+20</t>
  </si>
  <si>
    <t>183101121</t>
  </si>
  <si>
    <t>Jamky pro výsadbu bez výměny půdy zeminy tř 1 až 4 objem do 1 m3 v rovině a svahu do 1:5</t>
  </si>
  <si>
    <t>457969447</t>
  </si>
  <si>
    <t>30+17</t>
  </si>
  <si>
    <t>183205111</t>
  </si>
  <si>
    <t>Založení záhonu v rovině a svahu do 1:5 zemina tř 1 a 2</t>
  </si>
  <si>
    <t>-1535315977</t>
  </si>
  <si>
    <t>55+45+48+53</t>
  </si>
  <si>
    <t>183205131</t>
  </si>
  <si>
    <t>Založení záhonu ve svahu do 1:2 zemina tř 1 a 2</t>
  </si>
  <si>
    <t>-1020988694</t>
  </si>
  <si>
    <t>183211211</t>
  </si>
  <si>
    <t>Založení štěrkového záhonu pro výsadbu stromů v rovině nebo ve svahu do 1:5 v zemině tř. 1 až 4</t>
  </si>
  <si>
    <t>-1316786822</t>
  </si>
  <si>
    <t>92+122</t>
  </si>
  <si>
    <t>183403153</t>
  </si>
  <si>
    <t>Obdělání půdy hrabáním v rovině a svahu do 1:5</t>
  </si>
  <si>
    <t>-928917229</t>
  </si>
  <si>
    <t>201+679+530</t>
  </si>
  <si>
    <t>184102111</t>
  </si>
  <si>
    <t>Výsadba dřeviny s balem D do 0,2 m do jamky se zalitím v rovině a svahu do 1:5</t>
  </si>
  <si>
    <t>-2115169412</t>
  </si>
  <si>
    <t>184102113</t>
  </si>
  <si>
    <t>Výsadba dřeviny s balem D do 0,4 m do jamky se zalitím v rovině a svahu do 1:5</t>
  </si>
  <si>
    <t>1205328407</t>
  </si>
  <si>
    <t>184102116</t>
  </si>
  <si>
    <t>Výsadba dřeviny s balem D do 0,8 m do jamky se zalitím v rovině a svahu do 1:5</t>
  </si>
  <si>
    <t>1919755198</t>
  </si>
  <si>
    <t>184215132</t>
  </si>
  <si>
    <t>Ukotvení kmene dřevin třemi kůly D do 0,1 m délky do 2 m</t>
  </si>
  <si>
    <t>1067622846</t>
  </si>
  <si>
    <t>052172100 R0</t>
  </si>
  <si>
    <t>kůly 3ks/strom  délky 3m a příčky =  kpl.</t>
  </si>
  <si>
    <t>321646645</t>
  </si>
  <si>
    <t>184215411</t>
  </si>
  <si>
    <t>Zhotovení závlahové mísy dřevin D kmene do 0,5 m v rovině nebo na svahu do 1:5</t>
  </si>
  <si>
    <t>-1038454607</t>
  </si>
  <si>
    <t>184501111</t>
  </si>
  <si>
    <t>Zhotovení obalu z juty v jedné vrstvě v rovině a svahu do 1:5</t>
  </si>
  <si>
    <t>990600470</t>
  </si>
  <si>
    <t>184801121</t>
  </si>
  <si>
    <t>Ošetřování vysazených dřevin soliterních v rovině a svahu do 1:5</t>
  </si>
  <si>
    <t>-1350949717</t>
  </si>
  <si>
    <t>184801131</t>
  </si>
  <si>
    <t>Ošetřování vysazených dřevin ve skupinách v rovině a svahu do 1:5</t>
  </si>
  <si>
    <t>-1971544355</t>
  </si>
  <si>
    <t>330+540</t>
  </si>
  <si>
    <t>184802111</t>
  </si>
  <si>
    <t>Chemické odplevelení před založením kultury nad 20 m2 postřikem na široko v rovině a svahu do 1:5 záhony; totální herbicid  0.01l/m2</t>
  </si>
  <si>
    <t>-2137170522</t>
  </si>
  <si>
    <t>201+679</t>
  </si>
  <si>
    <t>R.2</t>
  </si>
  <si>
    <t>Zmlazení pámelníku vč.odvozu odpadu, ohumusování plochy substrátem tl.vrstvy 0,1m, zásyp mulčem tl.vrstvy 0,1m práce+materiál</t>
  </si>
  <si>
    <t>1978640540</t>
  </si>
  <si>
    <t>R.3</t>
  </si>
  <si>
    <t>Položení kokosové sítě vč. instalace a dopravy</t>
  </si>
  <si>
    <t>1627948441</t>
  </si>
  <si>
    <t>69311216.1</t>
  </si>
  <si>
    <t>např. kokosová siť AKTISAFE  J 500</t>
  </si>
  <si>
    <t>-1207708064</t>
  </si>
  <si>
    <t>184911421</t>
  </si>
  <si>
    <t>Mulčování rostlin kůrou tl. do 0,1 m v rovině a svahu do 1:5</t>
  </si>
  <si>
    <t>1165878759</t>
  </si>
  <si>
    <t>10391100</t>
  </si>
  <si>
    <t>mulčovací kůra</t>
  </si>
  <si>
    <t>1779380746</t>
  </si>
  <si>
    <t>201*0,1</t>
  </si>
  <si>
    <t>184911422</t>
  </si>
  <si>
    <t>Mulčování rostlin kůrou tl. do 0,1 m ve svahu do 1:2</t>
  </si>
  <si>
    <t>1590306973</t>
  </si>
  <si>
    <t>1812150536</t>
  </si>
  <si>
    <t>679*0,1</t>
  </si>
  <si>
    <t>185802114</t>
  </si>
  <si>
    <t>Hnojení půdy umělým hnojivem k jednotlivým rostlinám v rovině a svahu do 1:5 Sylvamix  5/2tabl. k rostl.: strom/keř</t>
  </si>
  <si>
    <t>-1993713077</t>
  </si>
  <si>
    <t>25191155</t>
  </si>
  <si>
    <t>hnojivo</t>
  </si>
  <si>
    <t>-38019614</t>
  </si>
  <si>
    <t>47*5+870*2</t>
  </si>
  <si>
    <t>185804312</t>
  </si>
  <si>
    <t>Zalití rostlin vodou plocha přes 20 m2;  25l/ks - keře</t>
  </si>
  <si>
    <t>-508167634</t>
  </si>
  <si>
    <t>0,025*870</t>
  </si>
  <si>
    <t>185804312.1</t>
  </si>
  <si>
    <t>Zalití rostlin vodou plocha přes 20 m2   500l/ks-stromy</t>
  </si>
  <si>
    <t>-1382724619</t>
  </si>
  <si>
    <t>0,500*47</t>
  </si>
  <si>
    <t>185851121</t>
  </si>
  <si>
    <t>Dovoz vody pro zálivku rostlin za vzdálenost do 1000 m</t>
  </si>
  <si>
    <t>1024311235</t>
  </si>
  <si>
    <t>21,750+23,500</t>
  </si>
  <si>
    <t>185851129</t>
  </si>
  <si>
    <t>Příplatek k dovozu vody pro zálivku rostlin do 1000 m ZKD 1000 m</t>
  </si>
  <si>
    <t>-99146800</t>
  </si>
  <si>
    <t>026504050</t>
  </si>
  <si>
    <t>stromy zapěstované na km. s balem-viz specifikace, prům.cena</t>
  </si>
  <si>
    <t>466151335</t>
  </si>
  <si>
    <t>103211000</t>
  </si>
  <si>
    <t>zahradní substrát pro výsadbu VL</t>
  </si>
  <si>
    <t>-444070015</t>
  </si>
  <si>
    <t>223,5+51</t>
  </si>
  <si>
    <t>026520250</t>
  </si>
  <si>
    <t>keře s balem - viz specifikace, prům.cena pokryvné</t>
  </si>
  <si>
    <t>913638836</t>
  </si>
  <si>
    <t>340+330</t>
  </si>
  <si>
    <t>026520250.1</t>
  </si>
  <si>
    <t>keře s balem - viz specifikace, prům.cena vzrůstné</t>
  </si>
  <si>
    <t>-1931807964</t>
  </si>
  <si>
    <t>35+33+70+60+10+30</t>
  </si>
  <si>
    <t>R0</t>
  </si>
  <si>
    <t>Totální herbicid Roundup; 0,4ml/m2= 4l/ha          celkem  870 m2</t>
  </si>
  <si>
    <t>l</t>
  </si>
  <si>
    <t>-660305689</t>
  </si>
  <si>
    <t>0,4*870/1000</t>
  </si>
  <si>
    <t>04</t>
  </si>
  <si>
    <t>998231311</t>
  </si>
  <si>
    <t>Přesun hmot pro sadovnické a krajinářské úpravy vodorovně do 5000 m</t>
  </si>
  <si>
    <t>-489252044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</si>
  <si>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</si>
  <si>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</si>
  <si>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</si>
  <si>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</si>
  <si>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</si>
  <si>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</si>
  <si>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010001000</t>
  </si>
  <si>
    <t>…</t>
  </si>
  <si>
    <t>1024</t>
  </si>
  <si>
    <t>-809262090</t>
  </si>
  <si>
    <t>Poznámka k položce:_x000D_
Průzkumné práce - vytyčení inženýrských sítí_x000D_
Geodetické práce - vytyčení stavby, zaměření skutečného provedení_x000D_
Projektové práce - projektová dokumentace RDS, projektová dokumetace DSPS</t>
  </si>
  <si>
    <t>VRN3</t>
  </si>
  <si>
    <t>Zařízení staveniště</t>
  </si>
  <si>
    <t>030001000</t>
  </si>
  <si>
    <t>1973522381</t>
  </si>
  <si>
    <t>Poznámka k položce:_x000D_
skladáka materiálů, oplocení staveniště, zázemí, DIO, atd.</t>
  </si>
  <si>
    <t>VRN4</t>
  </si>
  <si>
    <t>Inženýrská činnost</t>
  </si>
  <si>
    <t>040001000</t>
  </si>
  <si>
    <t>-625731362</t>
  </si>
  <si>
    <t>Poznámka k položce:_x000D_
zkoušky únosnosti pláně a jednotlivých vrstev</t>
  </si>
  <si>
    <t>SOUPIS PRACÍ
S VÝKAZEM VÝMĚR</t>
  </si>
  <si>
    <r>
      <t xml:space="preserve">Regenerace sídliště – část A - etapa 4 - veřejné prostranství a park. plochy SO 01a a SO 01b
</t>
    </r>
    <r>
      <rPr>
        <sz val="26"/>
        <color rgb="FFFF0000"/>
        <rFont val="Calibri"/>
        <family val="2"/>
        <charset val="238"/>
        <scheme val="minor"/>
      </rPr>
      <t>Z1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</si>
</sst>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48"/>
      <color rgb="FF00B050"/>
      <name val="Calibri"/>
      <family val="2"/>
      <charset val="238"/>
      <scheme val="minor"/>
    </font>
    <font>
      <sz val="48"/>
      <color theme="9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26"/>
      <color rgb="FFFF0000"/>
      <name val="Calibri"/>
      <family val="2"/>
      <charset val="238"/>
      <scheme val="minor"/>
    </font>
    <font>
      <sz val="3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3</xdr:row>
      <xdr:rowOff>233045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81</xdr:row>
      <xdr:rowOff>241300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215900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215900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123</xdr:row>
      <xdr:rowOff>0</xdr:rowOff>
    </xdr:from>
    <xdr:to>
      <xdr:col>9</xdr:col>
      <xdr:colOff>1215390</xdr:colOff>
      <xdr:row>123</xdr:row>
      <xdr:rowOff>215900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215900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215900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106</xdr:row>
      <xdr:rowOff>215900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215900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215900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107</xdr:row>
      <xdr:rowOff>0</xdr:rowOff>
    </xdr:from>
    <xdr:to>
      <xdr:col>9</xdr:col>
      <xdr:colOff>1215390</xdr:colOff>
      <xdr:row>107</xdr:row>
      <xdr:rowOff>215900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215900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215900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106</xdr:row>
      <xdr:rowOff>215900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C08F0-D83B-4EBE-AB31-0F73FE5A7EFA}">
  <dimension ref="A11:M72"/>
  <sheetViews>
    <sheetView showGridLines="0" tabSelected="1" zoomScaleNormal="100" zoomScalePageLayoutView="85" workbookViewId="0">
      <selection activeCell="A41" sqref="A41:M71"/>
    </sheetView>
  </sheetViews>
  <sheetFormatPr defaultColWidth="9.33203125" defaultRowHeight="11.25"/>
  <cols>
    <col min="1" max="1" width="14" customWidth="1"/>
  </cols>
  <sheetData>
    <row r="11" spans="1:13" ht="11.25" customHeight="1">
      <c r="A11" s="223" t="s">
        <v>1236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</row>
    <row r="12" spans="1:13" ht="11.25" customHeight="1">
      <c r="A12" s="224"/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</row>
    <row r="13" spans="1:13" ht="11.25" customHeight="1">
      <c r="A13" s="224"/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</row>
    <row r="14" spans="1:13" ht="11.25" customHeight="1">
      <c r="A14" s="224"/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</row>
    <row r="15" spans="1:13" ht="11.25" customHeight="1">
      <c r="A15" s="224"/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</row>
    <row r="16" spans="1:13" ht="11.25" customHeight="1">
      <c r="A16" s="224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</row>
    <row r="17" spans="1:13" ht="11.25" customHeight="1">
      <c r="A17" s="224"/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</row>
    <row r="18" spans="1:13" ht="11.25" customHeight="1">
      <c r="A18" s="224"/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</row>
    <row r="19" spans="1:13" ht="11.25" customHeight="1">
      <c r="A19" s="224"/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</row>
    <row r="20" spans="1:13" ht="11.25" customHeight="1">
      <c r="A20" s="224"/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</row>
    <row r="21" spans="1:13" ht="11.25" customHeight="1">
      <c r="A21" s="224"/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</row>
    <row r="22" spans="1:13" ht="11.25" customHeight="1">
      <c r="A22" s="224"/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</row>
    <row r="23" spans="1:13" ht="11.25" customHeight="1">
      <c r="A23" s="224"/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</row>
    <row r="24" spans="1:13" ht="11.25" customHeight="1">
      <c r="A24" s="224"/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</row>
    <row r="25" spans="1:13" ht="11.25" customHeight="1">
      <c r="A25" s="224"/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</row>
    <row r="26" spans="1:13" ht="11.25" customHeight="1">
      <c r="A26" s="224"/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</row>
    <row r="27" spans="1:13" ht="11.25" customHeight="1">
      <c r="A27" s="224"/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</row>
    <row r="28" spans="1:13" ht="11.25" customHeight="1">
      <c r="A28" s="224"/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</row>
    <row r="29" spans="1:13" ht="11.25" customHeight="1">
      <c r="A29" s="224"/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</row>
    <row r="30" spans="1:13" ht="11.25" customHeight="1">
      <c r="A30" s="224"/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</row>
    <row r="31" spans="1:13" ht="11.25" customHeight="1">
      <c r="A31" s="224"/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</row>
    <row r="32" spans="1:13" ht="11.25" customHeight="1">
      <c r="A32" s="224"/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4"/>
    </row>
    <row r="33" spans="1:13" ht="11.25" customHeight="1">
      <c r="A33" s="224"/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</row>
    <row r="34" spans="1:13" ht="11.25" customHeight="1">
      <c r="A34" s="224"/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4"/>
    </row>
    <row r="35" spans="1:13" ht="11.25" customHeight="1">
      <c r="A35" s="224"/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4"/>
    </row>
    <row r="36" spans="1:13" ht="11.25" customHeight="1">
      <c r="A36" s="224"/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4"/>
    </row>
    <row r="37" spans="1:13" ht="11.25" customHeight="1">
      <c r="A37" s="224"/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4"/>
    </row>
    <row r="38" spans="1:13" ht="11.25" customHeight="1">
      <c r="A38" s="224"/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4"/>
    </row>
    <row r="39" spans="1:13" ht="11.25" customHeight="1">
      <c r="A39" s="224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4"/>
    </row>
    <row r="40" spans="1:13" ht="11.25" customHeight="1">
      <c r="A40" s="224"/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</row>
    <row r="41" spans="1:13" ht="11.25" customHeight="1">
      <c r="A41" s="225" t="s">
        <v>1237</v>
      </c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5"/>
    </row>
    <row r="42" spans="1:13" ht="11.25" customHeight="1">
      <c r="A42" s="225"/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</row>
    <row r="43" spans="1:13" ht="11.25" customHeight="1">
      <c r="A43" s="225"/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</row>
    <row r="44" spans="1:13" ht="11.25" customHeight="1">
      <c r="A44" s="225"/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</row>
    <row r="45" spans="1:13" ht="11.25" customHeight="1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</row>
    <row r="46" spans="1:13" ht="11.25" customHeight="1">
      <c r="A46" s="225"/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</row>
    <row r="47" spans="1:13" ht="11.25" customHeight="1">
      <c r="A47" s="225"/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</row>
    <row r="48" spans="1:13" ht="11.25" customHeight="1">
      <c r="A48" s="225"/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</row>
    <row r="49" spans="1:13" ht="11.25" customHeight="1">
      <c r="A49" s="225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</row>
    <row r="50" spans="1:13" ht="11.25" customHeight="1">
      <c r="A50" s="225"/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</row>
    <row r="51" spans="1:13" ht="11.25" customHeight="1">
      <c r="A51" s="225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</row>
    <row r="52" spans="1:13" ht="11.25" customHeight="1">
      <c r="A52" s="225"/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</row>
    <row r="53" spans="1:13" ht="11.25" customHeight="1">
      <c r="A53" s="225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</row>
    <row r="54" spans="1:13" ht="11.25" customHeight="1">
      <c r="A54" s="225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</row>
    <row r="55" spans="1:13" ht="11.25" customHeight="1">
      <c r="A55" s="225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</row>
    <row r="56" spans="1:13" ht="11.25" customHeight="1">
      <c r="A56" s="225"/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5"/>
    </row>
    <row r="57" spans="1:13" ht="11.25" customHeight="1">
      <c r="A57" s="225"/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5"/>
    </row>
    <row r="58" spans="1:13" ht="11.25" customHeight="1">
      <c r="A58" s="225"/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</row>
    <row r="59" spans="1:13" ht="11.25" customHeight="1">
      <c r="A59" s="225"/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</row>
    <row r="60" spans="1:13" ht="11.25" customHeight="1">
      <c r="A60" s="225"/>
      <c r="B60" s="225"/>
      <c r="C60" s="225"/>
      <c r="D60" s="225"/>
      <c r="E60" s="225"/>
      <c r="F60" s="225"/>
      <c r="G60" s="225"/>
      <c r="H60" s="225"/>
      <c r="I60" s="225"/>
      <c r="J60" s="225"/>
      <c r="K60" s="225"/>
      <c r="L60" s="225"/>
      <c r="M60" s="225"/>
    </row>
    <row r="61" spans="1:13" ht="11.25" customHeight="1">
      <c r="A61" s="225"/>
      <c r="B61" s="225"/>
      <c r="C61" s="225"/>
      <c r="D61" s="225"/>
      <c r="E61" s="225"/>
      <c r="F61" s="225"/>
      <c r="G61" s="225"/>
      <c r="H61" s="225"/>
      <c r="I61" s="225"/>
      <c r="J61" s="225"/>
      <c r="K61" s="225"/>
      <c r="L61" s="225"/>
      <c r="M61" s="225"/>
    </row>
    <row r="62" spans="1:13" ht="11.25" customHeight="1">
      <c r="A62" s="225"/>
      <c r="B62" s="225"/>
      <c r="C62" s="225"/>
      <c r="D62" s="225"/>
      <c r="E62" s="225"/>
      <c r="F62" s="225"/>
      <c r="G62" s="225"/>
      <c r="H62" s="225"/>
      <c r="I62" s="225"/>
      <c r="J62" s="225"/>
      <c r="K62" s="225"/>
      <c r="L62" s="225"/>
      <c r="M62" s="225"/>
    </row>
    <row r="63" spans="1:13" ht="11.25" customHeight="1">
      <c r="A63" s="225"/>
      <c r="B63" s="225"/>
      <c r="C63" s="225"/>
      <c r="D63" s="225"/>
      <c r="E63" s="225"/>
      <c r="F63" s="225"/>
      <c r="G63" s="225"/>
      <c r="H63" s="225"/>
      <c r="I63" s="225"/>
      <c r="J63" s="225"/>
      <c r="K63" s="225"/>
      <c r="L63" s="225"/>
      <c r="M63" s="225"/>
    </row>
    <row r="64" spans="1:13" ht="11.25" customHeight="1">
      <c r="A64" s="225"/>
      <c r="B64" s="225"/>
      <c r="C64" s="225"/>
      <c r="D64" s="225"/>
      <c r="E64" s="225"/>
      <c r="F64" s="225"/>
      <c r="G64" s="225"/>
      <c r="H64" s="225"/>
      <c r="I64" s="225"/>
      <c r="J64" s="225"/>
      <c r="K64" s="225"/>
      <c r="L64" s="225"/>
      <c r="M64" s="225"/>
    </row>
    <row r="65" spans="1:13" ht="11.25" customHeight="1">
      <c r="A65" s="225"/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</row>
    <row r="66" spans="1:13" ht="11.25" customHeight="1">
      <c r="A66" s="225"/>
      <c r="B66" s="225"/>
      <c r="C66" s="225"/>
      <c r="D66" s="225"/>
      <c r="E66" s="225"/>
      <c r="F66" s="225"/>
      <c r="G66" s="225"/>
      <c r="H66" s="225"/>
      <c r="I66" s="225"/>
      <c r="J66" s="225"/>
      <c r="K66" s="225"/>
      <c r="L66" s="225"/>
      <c r="M66" s="225"/>
    </row>
    <row r="67" spans="1:13" ht="11.25" customHeight="1">
      <c r="A67" s="225"/>
      <c r="B67" s="225"/>
      <c r="C67" s="225"/>
      <c r="D67" s="225"/>
      <c r="E67" s="225"/>
      <c r="F67" s="225"/>
      <c r="G67" s="225"/>
      <c r="H67" s="225"/>
      <c r="I67" s="225"/>
      <c r="J67" s="225"/>
      <c r="K67" s="225"/>
      <c r="L67" s="225"/>
      <c r="M67" s="225"/>
    </row>
    <row r="68" spans="1:13" ht="11.25" customHeight="1">
      <c r="A68" s="225"/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</row>
    <row r="69" spans="1:13" ht="11.25" customHeight="1">
      <c r="A69" s="225"/>
      <c r="B69" s="225"/>
      <c r="C69" s="225"/>
      <c r="D69" s="225"/>
      <c r="E69" s="225"/>
      <c r="F69" s="225"/>
      <c r="G69" s="225"/>
      <c r="H69" s="225"/>
      <c r="I69" s="225"/>
      <c r="J69" s="225"/>
      <c r="K69" s="225"/>
      <c r="L69" s="225"/>
      <c r="M69" s="225"/>
    </row>
    <row r="70" spans="1:13" ht="11.25" customHeight="1">
      <c r="A70" s="225"/>
      <c r="B70" s="225"/>
      <c r="C70" s="225"/>
      <c r="D70" s="225"/>
      <c r="E70" s="225"/>
      <c r="F70" s="225"/>
      <c r="G70" s="225"/>
      <c r="H70" s="225"/>
      <c r="I70" s="225"/>
      <c r="J70" s="225"/>
      <c r="K70" s="225"/>
      <c r="L70" s="225"/>
      <c r="M70" s="225"/>
    </row>
    <row r="71" spans="1:13" ht="11.25" customHeight="1">
      <c r="A71" s="225"/>
      <c r="B71" s="225"/>
      <c r="C71" s="225"/>
      <c r="D71" s="225"/>
      <c r="E71" s="225"/>
      <c r="F71" s="225"/>
      <c r="G71" s="225"/>
      <c r="H71" s="225"/>
      <c r="I71" s="225"/>
      <c r="J71" s="225"/>
      <c r="K71" s="225"/>
      <c r="L71" s="225"/>
      <c r="M71" s="225"/>
    </row>
    <row r="72" spans="1:13" ht="11.25" customHeight="1">
      <c r="A72" s="226"/>
      <c r="B72" s="226"/>
      <c r="C72" s="226"/>
      <c r="D72" s="226"/>
      <c r="E72" s="226"/>
      <c r="F72" s="226"/>
      <c r="G72" s="226"/>
      <c r="H72" s="226"/>
      <c r="I72" s="226"/>
      <c r="J72" s="226"/>
      <c r="K72" s="226"/>
      <c r="L72" s="226"/>
      <c r="M72" s="226"/>
    </row>
  </sheetData>
  <sheetProtection algorithmName="SHA-512" hashValue="Cxz4AJO3/+RvO8mwMzpkkooN+pcps3wQOoMRVPVLlNG6BSiFCfeTBHr27hWCR/bNZeWuxlJkCr/m1ktu4Mafeg==" saltValue="n/yKZBd+eAzOttluN3fRfw==" spinCount="100000" sheet="1" objects="1" scenarios="1"/>
  <mergeCells count="3">
    <mergeCell ref="A11:M40"/>
    <mergeCell ref="A41:M71"/>
    <mergeCell ref="A72:M72"/>
  </mergeCells>
  <pageMargins left="0.19685039370078741" right="0.19685039370078741" top="0.59055118110236227" bottom="0.59055118110236227" header="0.31496062992125984" footer="0.31496062992125984"/>
  <pageSetup paperSize="9" orientation="portrait" verticalDpi="0" r:id="rId1"/>
  <headerFooter>
    <oddHeader>&amp;C&amp;G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04"/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3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R5" s="18"/>
      <c r="BE5" s="200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05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R6" s="18"/>
      <c r="BE6" s="201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1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01"/>
      <c r="BS8" s="15" t="s">
        <v>6</v>
      </c>
    </row>
    <row r="9" spans="1:74" ht="14.45" customHeight="1">
      <c r="B9" s="18"/>
      <c r="AR9" s="18"/>
      <c r="BE9" s="201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201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201"/>
      <c r="BS11" s="15" t="s">
        <v>6</v>
      </c>
    </row>
    <row r="12" spans="1:74" ht="6.95" customHeight="1">
      <c r="B12" s="18"/>
      <c r="AR12" s="18"/>
      <c r="BE12" s="201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201"/>
      <c r="BS13" s="15" t="s">
        <v>6</v>
      </c>
    </row>
    <row r="14" spans="1:74" ht="12.75">
      <c r="B14" s="18"/>
      <c r="E14" s="206" t="s">
        <v>31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5" t="s">
        <v>28</v>
      </c>
      <c r="AN14" s="27" t="s">
        <v>31</v>
      </c>
      <c r="AR14" s="18"/>
      <c r="BE14" s="201"/>
      <c r="BS14" s="15" t="s">
        <v>6</v>
      </c>
    </row>
    <row r="15" spans="1:74" ht="6.95" customHeight="1">
      <c r="B15" s="18"/>
      <c r="AR15" s="18"/>
      <c r="BE15" s="201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33</v>
      </c>
      <c r="AR16" s="18"/>
      <c r="BE16" s="201"/>
      <c r="BS16" s="15" t="s">
        <v>4</v>
      </c>
    </row>
    <row r="17" spans="2:71" ht="18.399999999999999" customHeight="1">
      <c r="B17" s="18"/>
      <c r="E17" s="23" t="s">
        <v>34</v>
      </c>
      <c r="AK17" s="25" t="s">
        <v>28</v>
      </c>
      <c r="AN17" s="23" t="s">
        <v>35</v>
      </c>
      <c r="AR17" s="18"/>
      <c r="BE17" s="201"/>
      <c r="BS17" s="15" t="s">
        <v>36</v>
      </c>
    </row>
    <row r="18" spans="2:71" ht="6.95" customHeight="1">
      <c r="B18" s="18"/>
      <c r="AR18" s="18"/>
      <c r="BE18" s="201"/>
      <c r="BS18" s="15" t="s">
        <v>6</v>
      </c>
    </row>
    <row r="19" spans="2:71" ht="12" customHeight="1">
      <c r="B19" s="18"/>
      <c r="D19" s="25" t="s">
        <v>37</v>
      </c>
      <c r="AK19" s="25" t="s">
        <v>25</v>
      </c>
      <c r="AN19" s="23" t="s">
        <v>33</v>
      </c>
      <c r="AR19" s="18"/>
      <c r="BE19" s="201"/>
      <c r="BS19" s="15" t="s">
        <v>6</v>
      </c>
    </row>
    <row r="20" spans="2:71" ht="18.399999999999999" customHeight="1">
      <c r="B20" s="18"/>
      <c r="E20" s="23" t="s">
        <v>34</v>
      </c>
      <c r="AK20" s="25" t="s">
        <v>28</v>
      </c>
      <c r="AN20" s="23" t="s">
        <v>35</v>
      </c>
      <c r="AR20" s="18"/>
      <c r="BE20" s="201"/>
      <c r="BS20" s="15" t="s">
        <v>4</v>
      </c>
    </row>
    <row r="21" spans="2:71" ht="6.95" customHeight="1">
      <c r="B21" s="18"/>
      <c r="AR21" s="18"/>
      <c r="BE21" s="201"/>
    </row>
    <row r="22" spans="2:71" ht="12" customHeight="1">
      <c r="B22" s="18"/>
      <c r="D22" s="25" t="s">
        <v>38</v>
      </c>
      <c r="AR22" s="18"/>
      <c r="BE22" s="201"/>
    </row>
    <row r="23" spans="2:71" ht="16.5" customHeight="1">
      <c r="B23" s="18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18"/>
      <c r="BE23" s="201"/>
    </row>
    <row r="24" spans="2:71" ht="6.95" customHeight="1">
      <c r="B24" s="18"/>
      <c r="AR24" s="18"/>
      <c r="BE24" s="201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1"/>
    </row>
    <row r="26" spans="2:71" s="1" customFormat="1" ht="25.9" customHeight="1">
      <c r="B26" s="30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9">
        <f>ROUND(AG94,2)</f>
        <v>0</v>
      </c>
      <c r="AL26" s="210"/>
      <c r="AM26" s="210"/>
      <c r="AN26" s="210"/>
      <c r="AO26" s="210"/>
      <c r="AR26" s="30"/>
      <c r="BE26" s="201"/>
    </row>
    <row r="27" spans="2:71" s="1" customFormat="1" ht="6.95" customHeight="1">
      <c r="B27" s="30"/>
      <c r="AR27" s="30"/>
      <c r="BE27" s="201"/>
    </row>
    <row r="28" spans="2:71" s="1" customFormat="1" ht="12.75">
      <c r="B28" s="30"/>
      <c r="L28" s="211" t="s">
        <v>40</v>
      </c>
      <c r="M28" s="211"/>
      <c r="N28" s="211"/>
      <c r="O28" s="211"/>
      <c r="P28" s="211"/>
      <c r="W28" s="211" t="s">
        <v>41</v>
      </c>
      <c r="X28" s="211"/>
      <c r="Y28" s="211"/>
      <c r="Z28" s="211"/>
      <c r="AA28" s="211"/>
      <c r="AB28" s="211"/>
      <c r="AC28" s="211"/>
      <c r="AD28" s="211"/>
      <c r="AE28" s="211"/>
      <c r="AK28" s="211" t="s">
        <v>42</v>
      </c>
      <c r="AL28" s="211"/>
      <c r="AM28" s="211"/>
      <c r="AN28" s="211"/>
      <c r="AO28" s="211"/>
      <c r="AR28" s="30"/>
      <c r="BE28" s="201"/>
    </row>
    <row r="29" spans="2:71" s="2" customFormat="1" ht="14.45" customHeight="1">
      <c r="B29" s="34"/>
      <c r="D29" s="25" t="s">
        <v>43</v>
      </c>
      <c r="F29" s="25" t="s">
        <v>44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4"/>
      <c r="BE29" s="202"/>
    </row>
    <row r="30" spans="2:71" s="2" customFormat="1" ht="14.45" customHeight="1">
      <c r="B30" s="34"/>
      <c r="F30" s="25" t="s">
        <v>45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4"/>
      <c r="BE30" s="202"/>
    </row>
    <row r="31" spans="2:71" s="2" customFormat="1" ht="14.45" hidden="1" customHeight="1">
      <c r="B31" s="34"/>
      <c r="F31" s="25" t="s">
        <v>46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4"/>
      <c r="BE31" s="202"/>
    </row>
    <row r="32" spans="2:71" s="2" customFormat="1" ht="14.45" hidden="1" customHeight="1">
      <c r="B32" s="34"/>
      <c r="F32" s="25" t="s">
        <v>47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4"/>
      <c r="BE32" s="202"/>
    </row>
    <row r="33" spans="2:57" s="2" customFormat="1" ht="14.45" hidden="1" customHeight="1">
      <c r="B33" s="34"/>
      <c r="F33" s="25" t="s">
        <v>48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4"/>
      <c r="BE33" s="202"/>
    </row>
    <row r="34" spans="2:57" s="1" customFormat="1" ht="6.95" customHeight="1">
      <c r="B34" s="30"/>
      <c r="AR34" s="30"/>
      <c r="BE34" s="201"/>
    </row>
    <row r="35" spans="2:57" s="1" customFormat="1" ht="25.9" customHeight="1"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218" t="s">
        <v>51</v>
      </c>
      <c r="Y35" s="216"/>
      <c r="Z35" s="216"/>
      <c r="AA35" s="216"/>
      <c r="AB35" s="216"/>
      <c r="AC35" s="37"/>
      <c r="AD35" s="37"/>
      <c r="AE35" s="37"/>
      <c r="AF35" s="37"/>
      <c r="AG35" s="37"/>
      <c r="AH35" s="37"/>
      <c r="AI35" s="37"/>
      <c r="AJ35" s="37"/>
      <c r="AK35" s="215">
        <f>SUM(AK26:AK33)</f>
        <v>0</v>
      </c>
      <c r="AL35" s="216"/>
      <c r="AM35" s="216"/>
      <c r="AN35" s="216"/>
      <c r="AO35" s="217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53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54</v>
      </c>
      <c r="AI60" s="32"/>
      <c r="AJ60" s="32"/>
      <c r="AK60" s="32"/>
      <c r="AL60" s="32"/>
      <c r="AM60" s="41" t="s">
        <v>55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57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54</v>
      </c>
      <c r="AI75" s="32"/>
      <c r="AJ75" s="32"/>
      <c r="AK75" s="32"/>
      <c r="AL75" s="32"/>
      <c r="AM75" s="41" t="s">
        <v>55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58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P162018_Z1</v>
      </c>
      <c r="AR84" s="46"/>
    </row>
    <row r="85" spans="1:91" s="4" customFormat="1" ht="36.950000000000003" customHeight="1">
      <c r="B85" s="47"/>
      <c r="C85" s="48" t="s">
        <v>16</v>
      </c>
      <c r="L85" s="181" t="str">
        <f>K6</f>
        <v>Regenerace sídliště – část A - etapa 4 - veřejné prostranství a park. plochy SO 01a a SO 01b - změna 1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Horní Slavkov</v>
      </c>
      <c r="AI87" s="25" t="s">
        <v>22</v>
      </c>
      <c r="AM87" s="183" t="str">
        <f>IF(AN8= "","",AN8)</f>
        <v>16. 6. 2023</v>
      </c>
      <c r="AN87" s="183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Město Horní Slavkov</v>
      </c>
      <c r="AI89" s="25" t="s">
        <v>32</v>
      </c>
      <c r="AM89" s="184" t="str">
        <f>IF(E17="","",E17)</f>
        <v>GEOprojectKV s.r.o.</v>
      </c>
      <c r="AN89" s="185"/>
      <c r="AO89" s="185"/>
      <c r="AP89" s="185"/>
      <c r="AR89" s="30"/>
      <c r="AS89" s="186" t="s">
        <v>59</v>
      </c>
      <c r="AT89" s="187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37</v>
      </c>
      <c r="AM90" s="184" t="str">
        <f>IF(E20="","",E20)</f>
        <v>GEOprojectKV s.r.o.</v>
      </c>
      <c r="AN90" s="185"/>
      <c r="AO90" s="185"/>
      <c r="AP90" s="185"/>
      <c r="AR90" s="30"/>
      <c r="AS90" s="188"/>
      <c r="AT90" s="189"/>
      <c r="BD90" s="54"/>
    </row>
    <row r="91" spans="1:91" s="1" customFormat="1" ht="10.9" customHeight="1">
      <c r="B91" s="30"/>
      <c r="AR91" s="30"/>
      <c r="AS91" s="188"/>
      <c r="AT91" s="189"/>
      <c r="BD91" s="54"/>
    </row>
    <row r="92" spans="1:91" s="1" customFormat="1" ht="29.25" customHeight="1">
      <c r="B92" s="30"/>
      <c r="C92" s="190" t="s">
        <v>60</v>
      </c>
      <c r="D92" s="191"/>
      <c r="E92" s="191"/>
      <c r="F92" s="191"/>
      <c r="G92" s="191"/>
      <c r="H92" s="55"/>
      <c r="I92" s="193" t="s">
        <v>61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2" t="s">
        <v>62</v>
      </c>
      <c r="AH92" s="191"/>
      <c r="AI92" s="191"/>
      <c r="AJ92" s="191"/>
      <c r="AK92" s="191"/>
      <c r="AL92" s="191"/>
      <c r="AM92" s="191"/>
      <c r="AN92" s="193" t="s">
        <v>63</v>
      </c>
      <c r="AO92" s="191"/>
      <c r="AP92" s="194"/>
      <c r="AQ92" s="56" t="s">
        <v>64</v>
      </c>
      <c r="AR92" s="30"/>
      <c r="AS92" s="57" t="s">
        <v>65</v>
      </c>
      <c r="AT92" s="58" t="s">
        <v>66</v>
      </c>
      <c r="AU92" s="58" t="s">
        <v>67</v>
      </c>
      <c r="AV92" s="58" t="s">
        <v>68</v>
      </c>
      <c r="AW92" s="58" t="s">
        <v>69</v>
      </c>
      <c r="AX92" s="58" t="s">
        <v>70</v>
      </c>
      <c r="AY92" s="58" t="s">
        <v>71</v>
      </c>
      <c r="AZ92" s="58" t="s">
        <v>72</v>
      </c>
      <c r="BA92" s="58" t="s">
        <v>73</v>
      </c>
      <c r="BB92" s="58" t="s">
        <v>74</v>
      </c>
      <c r="BC92" s="58" t="s">
        <v>75</v>
      </c>
      <c r="BD92" s="59" t="s">
        <v>76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77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8">
        <f>ROUND(SUM(AG95:AG98),2)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65" t="s">
        <v>1</v>
      </c>
      <c r="AR94" s="61"/>
      <c r="AS94" s="66">
        <f>ROUND(SUM(AS95:AS98),2)</f>
        <v>0</v>
      </c>
      <c r="AT94" s="67">
        <f>ROUND(SUM(AV94:AW94),2)</f>
        <v>0</v>
      </c>
      <c r="AU94" s="68">
        <f>ROUND(SUM(AU95:AU98),5)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ROUND(SUM(AZ95:AZ98),2)</f>
        <v>0</v>
      </c>
      <c r="BA94" s="67">
        <f>ROUND(SUM(BA95:BA98),2)</f>
        <v>0</v>
      </c>
      <c r="BB94" s="67">
        <f>ROUND(SUM(BB95:BB98),2)</f>
        <v>0</v>
      </c>
      <c r="BC94" s="67">
        <f>ROUND(SUM(BC95:BC98),2)</f>
        <v>0</v>
      </c>
      <c r="BD94" s="69">
        <f>ROUND(SUM(BD95:BD98),2)</f>
        <v>0</v>
      </c>
      <c r="BS94" s="70" t="s">
        <v>78</v>
      </c>
      <c r="BT94" s="70" t="s">
        <v>79</v>
      </c>
      <c r="BU94" s="71" t="s">
        <v>80</v>
      </c>
      <c r="BV94" s="70" t="s">
        <v>81</v>
      </c>
      <c r="BW94" s="70" t="s">
        <v>5</v>
      </c>
      <c r="BX94" s="70" t="s">
        <v>82</v>
      </c>
      <c r="CL94" s="70" t="s">
        <v>1</v>
      </c>
    </row>
    <row r="95" spans="1:91" s="6" customFormat="1" ht="16.5" customHeight="1">
      <c r="A95" s="72" t="s">
        <v>83</v>
      </c>
      <c r="B95" s="73"/>
      <c r="C95" s="74"/>
      <c r="D95" s="195" t="s">
        <v>84</v>
      </c>
      <c r="E95" s="195"/>
      <c r="F95" s="195"/>
      <c r="G95" s="195"/>
      <c r="H95" s="195"/>
      <c r="I95" s="75"/>
      <c r="J95" s="195" t="s">
        <v>85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6">
        <f>'SO 101 - Parkoviště a zpe...'!J30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6" t="s">
        <v>86</v>
      </c>
      <c r="AR95" s="73"/>
      <c r="AS95" s="77">
        <v>0</v>
      </c>
      <c r="AT95" s="78">
        <f>ROUND(SUM(AV95:AW95),2)</f>
        <v>0</v>
      </c>
      <c r="AU95" s="79">
        <f>'SO 101 - Parkoviště a zpe...'!P137</f>
        <v>0</v>
      </c>
      <c r="AV95" s="78">
        <f>'SO 101 - Parkoviště a zpe...'!J33</f>
        <v>0</v>
      </c>
      <c r="AW95" s="78">
        <f>'SO 101 - Parkoviště a zpe...'!J34</f>
        <v>0</v>
      </c>
      <c r="AX95" s="78">
        <f>'SO 101 - Parkoviště a zpe...'!J35</f>
        <v>0</v>
      </c>
      <c r="AY95" s="78">
        <f>'SO 101 - Parkoviště a zpe...'!J36</f>
        <v>0</v>
      </c>
      <c r="AZ95" s="78">
        <f>'SO 101 - Parkoviště a zpe...'!F33</f>
        <v>0</v>
      </c>
      <c r="BA95" s="78">
        <f>'SO 101 - Parkoviště a zpe...'!F34</f>
        <v>0</v>
      </c>
      <c r="BB95" s="78">
        <f>'SO 101 - Parkoviště a zpe...'!F35</f>
        <v>0</v>
      </c>
      <c r="BC95" s="78">
        <f>'SO 101 - Parkoviště a zpe...'!F36</f>
        <v>0</v>
      </c>
      <c r="BD95" s="80">
        <f>'SO 101 - Parkoviště a zpe...'!F37</f>
        <v>0</v>
      </c>
      <c r="BT95" s="81" t="s">
        <v>87</v>
      </c>
      <c r="BV95" s="81" t="s">
        <v>81</v>
      </c>
      <c r="BW95" s="81" t="s">
        <v>88</v>
      </c>
      <c r="BX95" s="81" t="s">
        <v>5</v>
      </c>
      <c r="CL95" s="81" t="s">
        <v>1</v>
      </c>
      <c r="CM95" s="81" t="s">
        <v>89</v>
      </c>
    </row>
    <row r="96" spans="1:91" s="6" customFormat="1" ht="16.5" customHeight="1">
      <c r="A96" s="72" t="s">
        <v>83</v>
      </c>
      <c r="B96" s="73"/>
      <c r="C96" s="74"/>
      <c r="D96" s="195" t="s">
        <v>90</v>
      </c>
      <c r="E96" s="195"/>
      <c r="F96" s="195"/>
      <c r="G96" s="195"/>
      <c r="H96" s="195"/>
      <c r="I96" s="75"/>
      <c r="J96" s="195" t="s">
        <v>91</v>
      </c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6">
        <f>'SO 401 - Veřejné osvětlení'!J30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76" t="s">
        <v>86</v>
      </c>
      <c r="AR96" s="73"/>
      <c r="AS96" s="77">
        <v>0</v>
      </c>
      <c r="AT96" s="78">
        <f>ROUND(SUM(AV96:AW96),2)</f>
        <v>0</v>
      </c>
      <c r="AU96" s="79">
        <f>'SO 401 - Veřejné osvětlení'!P120</f>
        <v>0</v>
      </c>
      <c r="AV96" s="78">
        <f>'SO 401 - Veřejné osvětlení'!J33</f>
        <v>0</v>
      </c>
      <c r="AW96" s="78">
        <f>'SO 401 - Veřejné osvětlení'!J34</f>
        <v>0</v>
      </c>
      <c r="AX96" s="78">
        <f>'SO 401 - Veřejné osvětlení'!J35</f>
        <v>0</v>
      </c>
      <c r="AY96" s="78">
        <f>'SO 401 - Veřejné osvětlení'!J36</f>
        <v>0</v>
      </c>
      <c r="AZ96" s="78">
        <f>'SO 401 - Veřejné osvětlení'!F33</f>
        <v>0</v>
      </c>
      <c r="BA96" s="78">
        <f>'SO 401 - Veřejné osvětlení'!F34</f>
        <v>0</v>
      </c>
      <c r="BB96" s="78">
        <f>'SO 401 - Veřejné osvětlení'!F35</f>
        <v>0</v>
      </c>
      <c r="BC96" s="78">
        <f>'SO 401 - Veřejné osvětlení'!F36</f>
        <v>0</v>
      </c>
      <c r="BD96" s="80">
        <f>'SO 401 - Veřejné osvětlení'!F37</f>
        <v>0</v>
      </c>
      <c r="BT96" s="81" t="s">
        <v>87</v>
      </c>
      <c r="BV96" s="81" t="s">
        <v>81</v>
      </c>
      <c r="BW96" s="81" t="s">
        <v>92</v>
      </c>
      <c r="BX96" s="81" t="s">
        <v>5</v>
      </c>
      <c r="CL96" s="81" t="s">
        <v>1</v>
      </c>
      <c r="CM96" s="81" t="s">
        <v>89</v>
      </c>
    </row>
    <row r="97" spans="1:91" s="6" customFormat="1" ht="16.5" customHeight="1">
      <c r="A97" s="72" t="s">
        <v>83</v>
      </c>
      <c r="B97" s="73"/>
      <c r="C97" s="74"/>
      <c r="D97" s="195" t="s">
        <v>93</v>
      </c>
      <c r="E97" s="195"/>
      <c r="F97" s="195"/>
      <c r="G97" s="195"/>
      <c r="H97" s="195"/>
      <c r="I97" s="75"/>
      <c r="J97" s="195" t="s">
        <v>94</v>
      </c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6">
        <f>'SO 801 - Sadové úpravy'!J30</f>
        <v>0</v>
      </c>
      <c r="AH97" s="197"/>
      <c r="AI97" s="197"/>
      <c r="AJ97" s="197"/>
      <c r="AK97" s="197"/>
      <c r="AL97" s="197"/>
      <c r="AM97" s="197"/>
      <c r="AN97" s="196">
        <f>SUM(AG97,AT97)</f>
        <v>0</v>
      </c>
      <c r="AO97" s="197"/>
      <c r="AP97" s="197"/>
      <c r="AQ97" s="76" t="s">
        <v>86</v>
      </c>
      <c r="AR97" s="73"/>
      <c r="AS97" s="77">
        <v>0</v>
      </c>
      <c r="AT97" s="78">
        <f>ROUND(SUM(AV97:AW97),2)</f>
        <v>0</v>
      </c>
      <c r="AU97" s="79">
        <f>'SO 801 - Sadové úpravy'!P121</f>
        <v>0</v>
      </c>
      <c r="AV97" s="78">
        <f>'SO 801 - Sadové úpravy'!J33</f>
        <v>0</v>
      </c>
      <c r="AW97" s="78">
        <f>'SO 801 - Sadové úpravy'!J34</f>
        <v>0</v>
      </c>
      <c r="AX97" s="78">
        <f>'SO 801 - Sadové úpravy'!J35</f>
        <v>0</v>
      </c>
      <c r="AY97" s="78">
        <f>'SO 801 - Sadové úpravy'!J36</f>
        <v>0</v>
      </c>
      <c r="AZ97" s="78">
        <f>'SO 801 - Sadové úpravy'!F33</f>
        <v>0</v>
      </c>
      <c r="BA97" s="78">
        <f>'SO 801 - Sadové úpravy'!F34</f>
        <v>0</v>
      </c>
      <c r="BB97" s="78">
        <f>'SO 801 - Sadové úpravy'!F35</f>
        <v>0</v>
      </c>
      <c r="BC97" s="78">
        <f>'SO 801 - Sadové úpravy'!F36</f>
        <v>0</v>
      </c>
      <c r="BD97" s="80">
        <f>'SO 801 - Sadové úpravy'!F37</f>
        <v>0</v>
      </c>
      <c r="BT97" s="81" t="s">
        <v>87</v>
      </c>
      <c r="BV97" s="81" t="s">
        <v>81</v>
      </c>
      <c r="BW97" s="81" t="s">
        <v>95</v>
      </c>
      <c r="BX97" s="81" t="s">
        <v>5</v>
      </c>
      <c r="CL97" s="81" t="s">
        <v>1</v>
      </c>
      <c r="CM97" s="81" t="s">
        <v>89</v>
      </c>
    </row>
    <row r="98" spans="1:91" s="6" customFormat="1" ht="16.5" customHeight="1">
      <c r="A98" s="72" t="s">
        <v>83</v>
      </c>
      <c r="B98" s="73"/>
      <c r="C98" s="74"/>
      <c r="D98" s="195" t="s">
        <v>96</v>
      </c>
      <c r="E98" s="195"/>
      <c r="F98" s="195"/>
      <c r="G98" s="195"/>
      <c r="H98" s="195"/>
      <c r="I98" s="75"/>
      <c r="J98" s="195" t="s">
        <v>97</v>
      </c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96">
        <f>'VRN - Vedlejší rozpočtové...'!J30</f>
        <v>0</v>
      </c>
      <c r="AH98" s="197"/>
      <c r="AI98" s="197"/>
      <c r="AJ98" s="197"/>
      <c r="AK98" s="197"/>
      <c r="AL98" s="197"/>
      <c r="AM98" s="197"/>
      <c r="AN98" s="196">
        <f>SUM(AG98,AT98)</f>
        <v>0</v>
      </c>
      <c r="AO98" s="197"/>
      <c r="AP98" s="197"/>
      <c r="AQ98" s="76" t="s">
        <v>86</v>
      </c>
      <c r="AR98" s="73"/>
      <c r="AS98" s="82">
        <v>0</v>
      </c>
      <c r="AT98" s="83">
        <f>ROUND(SUM(AV98:AW98),2)</f>
        <v>0</v>
      </c>
      <c r="AU98" s="84">
        <f>'VRN - Vedlejší rozpočtové...'!P120</f>
        <v>0</v>
      </c>
      <c r="AV98" s="83">
        <f>'VRN - Vedlejší rozpočtové...'!J33</f>
        <v>0</v>
      </c>
      <c r="AW98" s="83">
        <f>'VRN - Vedlejší rozpočtové...'!J34</f>
        <v>0</v>
      </c>
      <c r="AX98" s="83">
        <f>'VRN - Vedlejší rozpočtové...'!J35</f>
        <v>0</v>
      </c>
      <c r="AY98" s="83">
        <f>'VRN - Vedlejší rozpočtové...'!J36</f>
        <v>0</v>
      </c>
      <c r="AZ98" s="83">
        <f>'VRN - Vedlejší rozpočtové...'!F33</f>
        <v>0</v>
      </c>
      <c r="BA98" s="83">
        <f>'VRN - Vedlejší rozpočtové...'!F34</f>
        <v>0</v>
      </c>
      <c r="BB98" s="83">
        <f>'VRN - Vedlejší rozpočtové...'!F35</f>
        <v>0</v>
      </c>
      <c r="BC98" s="83">
        <f>'VRN - Vedlejší rozpočtové...'!F36</f>
        <v>0</v>
      </c>
      <c r="BD98" s="85">
        <f>'VRN - Vedlejší rozpočtové...'!F37</f>
        <v>0</v>
      </c>
      <c r="BT98" s="81" t="s">
        <v>87</v>
      </c>
      <c r="BV98" s="81" t="s">
        <v>81</v>
      </c>
      <c r="BW98" s="81" t="s">
        <v>98</v>
      </c>
      <c r="BX98" s="81" t="s">
        <v>5</v>
      </c>
      <c r="CL98" s="81" t="s">
        <v>1</v>
      </c>
      <c r="CM98" s="81" t="s">
        <v>89</v>
      </c>
    </row>
    <row r="99" spans="1:91" s="1" customFormat="1" ht="30" customHeight="1">
      <c r="B99" s="30"/>
      <c r="AR99" s="30"/>
    </row>
    <row r="100" spans="1:91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30"/>
    </row>
  </sheetData>
  <sheetProtection algorithmName="SHA-512" hashValue="Zo932zpCjcwRoBmzm5Q98PAxpf7452Rez3NGvkAv2RsMO86UEo035brGq+Ay4sLJYeJz6S+oOVVKdwcdb1Oipw==" saltValue="Gr552lY9D9MqKyFOrdtHLKz5YKqtOpbB4GXmTtmVi/REJyWtzoJA3X4KvDZIByfvppWRIgnk652zcx27G54YT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SO 101 - Parkoviště a zpe...'!C2" display="/" xr:uid="{00000000-0004-0000-0000-000000000000}"/>
    <hyperlink ref="A96" location="'SO 401 - Veřejné osvětlení'!C2" display="/" xr:uid="{00000000-0004-0000-0000-000001000000}"/>
    <hyperlink ref="A97" location="'SO 801 - Sadové úpravy'!C2" display="/" xr:uid="{00000000-0004-0000-0000-000002000000}"/>
    <hyperlink ref="A98" location="'VRN - Vedlejší rozpočtové...'!C2" display="/" xr:uid="{00000000-0004-0000-0000-000003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5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99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9" t="str">
        <f>'Rekapitulace stavby'!K6</f>
        <v>Regenerace sídliště – část A - etapa 4 - veřejné prostranství a park. plochy SO 01a a SO 01b - změna 1</v>
      </c>
      <c r="F7" s="220"/>
      <c r="G7" s="220"/>
      <c r="H7" s="220"/>
      <c r="L7" s="18"/>
    </row>
    <row r="8" spans="2:46" s="1" customFormat="1" ht="12" customHeight="1">
      <c r="B8" s="30"/>
      <c r="D8" s="25" t="s">
        <v>100</v>
      </c>
      <c r="L8" s="30"/>
    </row>
    <row r="9" spans="2:46" s="1" customFormat="1" ht="16.5" customHeight="1">
      <c r="B9" s="30"/>
      <c r="E9" s="181" t="s">
        <v>101</v>
      </c>
      <c r="F9" s="221"/>
      <c r="G9" s="221"/>
      <c r="H9" s="221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16. 6. 2023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03"/>
      <c r="G18" s="203"/>
      <c r="H18" s="203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208" t="s">
        <v>1</v>
      </c>
      <c r="F27" s="208"/>
      <c r="G27" s="208"/>
      <c r="H27" s="20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ROUND(J137,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ROUND((SUM(BE137:BE456)),  2)</f>
        <v>0</v>
      </c>
      <c r="I33" s="90">
        <v>0.21</v>
      </c>
      <c r="J33" s="89">
        <f>ROUND(((SUM(BE137:BE456))*I33),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ROUND((SUM(BF137:BF456)),  2)</f>
        <v>0</v>
      </c>
      <c r="I34" s="90">
        <v>0.15</v>
      </c>
      <c r="J34" s="89">
        <f>ROUND(((SUM(BF137:BF456))*I34),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ROUND((SUM(BG137:BG456)),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ROUND((SUM(BH137:BH456)),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ROUND((SUM(BI137:BI456)),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9" t="str">
        <f>E7</f>
        <v>Regenerace sídliště – část A - etapa 4 - veřejné prostranství a park. plochy SO 01a a SO 01b - změna 1</v>
      </c>
      <c r="F85" s="220"/>
      <c r="G85" s="220"/>
      <c r="H85" s="220"/>
      <c r="L85" s="30"/>
    </row>
    <row r="86" spans="2:47" s="1" customFormat="1" ht="12" customHeight="1">
      <c r="B86" s="30"/>
      <c r="C86" s="25" t="s">
        <v>100</v>
      </c>
      <c r="L86" s="30"/>
    </row>
    <row r="87" spans="2:47" s="1" customFormat="1" ht="16.5" customHeight="1">
      <c r="B87" s="30"/>
      <c r="E87" s="181" t="str">
        <f>E9</f>
        <v>SO 101 - Parkoviště a zpevněné plochy</v>
      </c>
      <c r="F87" s="221"/>
      <c r="G87" s="221"/>
      <c r="H87" s="22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Horní Slavkov</v>
      </c>
      <c r="I89" s="25" t="s">
        <v>22</v>
      </c>
      <c r="J89" s="50" t="str">
        <f>IF(J12="","",J12)</f>
        <v>16. 6. 2023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Horní Slavkov</v>
      </c>
      <c r="I91" s="25" t="s">
        <v>32</v>
      </c>
      <c r="J91" s="28" t="str">
        <f>E21</f>
        <v>GEOprojectKV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GEOprojectKV s.r.o.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103</v>
      </c>
      <c r="D94" s="91"/>
      <c r="E94" s="91"/>
      <c r="F94" s="91"/>
      <c r="G94" s="91"/>
      <c r="H94" s="91"/>
      <c r="I94" s="91"/>
      <c r="J94" s="100" t="s">
        <v>104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105</v>
      </c>
      <c r="J96" s="64">
        <f>J137</f>
        <v>0</v>
      </c>
      <c r="L96" s="30"/>
      <c r="AU96" s="15" t="s">
        <v>106</v>
      </c>
    </row>
    <row r="97" spans="2:12" s="8" customFormat="1" ht="24.95" customHeight="1">
      <c r="B97" s="102"/>
      <c r="D97" s="103" t="s">
        <v>107</v>
      </c>
      <c r="E97" s="104"/>
      <c r="F97" s="104"/>
      <c r="G97" s="104"/>
      <c r="H97" s="104"/>
      <c r="I97" s="104"/>
      <c r="J97" s="105">
        <f>J138</f>
        <v>0</v>
      </c>
      <c r="L97" s="102"/>
    </row>
    <row r="98" spans="2:12" s="9" customFormat="1" ht="19.899999999999999" customHeight="1">
      <c r="B98" s="106"/>
      <c r="D98" s="107" t="s">
        <v>108</v>
      </c>
      <c r="E98" s="108"/>
      <c r="F98" s="108"/>
      <c r="G98" s="108"/>
      <c r="H98" s="108"/>
      <c r="I98" s="108"/>
      <c r="J98" s="109">
        <f>J139</f>
        <v>0</v>
      </c>
      <c r="L98" s="106"/>
    </row>
    <row r="99" spans="2:12" s="9" customFormat="1" ht="19.899999999999999" customHeight="1">
      <c r="B99" s="106"/>
      <c r="D99" s="107" t="s">
        <v>109</v>
      </c>
      <c r="E99" s="108"/>
      <c r="F99" s="108"/>
      <c r="G99" s="108"/>
      <c r="H99" s="108"/>
      <c r="I99" s="108"/>
      <c r="J99" s="109">
        <f>J218</f>
        <v>0</v>
      </c>
      <c r="L99" s="106"/>
    </row>
    <row r="100" spans="2:12" s="9" customFormat="1" ht="19.899999999999999" customHeight="1">
      <c r="B100" s="106"/>
      <c r="D100" s="107" t="s">
        <v>110</v>
      </c>
      <c r="E100" s="108"/>
      <c r="F100" s="108"/>
      <c r="G100" s="108"/>
      <c r="H100" s="108"/>
      <c r="I100" s="108"/>
      <c r="J100" s="109">
        <f>J225</f>
        <v>0</v>
      </c>
      <c r="L100" s="106"/>
    </row>
    <row r="101" spans="2:12" s="9" customFormat="1" ht="14.85" customHeight="1">
      <c r="B101" s="106"/>
      <c r="D101" s="107" t="s">
        <v>111</v>
      </c>
      <c r="E101" s="108"/>
      <c r="F101" s="108"/>
      <c r="G101" s="108"/>
      <c r="H101" s="108"/>
      <c r="I101" s="108"/>
      <c r="J101" s="109">
        <f>J230</f>
        <v>0</v>
      </c>
      <c r="L101" s="106"/>
    </row>
    <row r="102" spans="2:12" s="9" customFormat="1" ht="19.899999999999999" customHeight="1">
      <c r="B102" s="106"/>
      <c r="D102" s="107" t="s">
        <v>112</v>
      </c>
      <c r="E102" s="108"/>
      <c r="F102" s="108"/>
      <c r="G102" s="108"/>
      <c r="H102" s="108"/>
      <c r="I102" s="108"/>
      <c r="J102" s="109">
        <f>J249</f>
        <v>0</v>
      </c>
      <c r="L102" s="106"/>
    </row>
    <row r="103" spans="2:12" s="9" customFormat="1" ht="14.85" customHeight="1">
      <c r="B103" s="106"/>
      <c r="D103" s="107" t="s">
        <v>113</v>
      </c>
      <c r="E103" s="108"/>
      <c r="F103" s="108"/>
      <c r="G103" s="108"/>
      <c r="H103" s="108"/>
      <c r="I103" s="108"/>
      <c r="J103" s="109">
        <f>J250</f>
        <v>0</v>
      </c>
      <c r="L103" s="106"/>
    </row>
    <row r="104" spans="2:12" s="9" customFormat="1" ht="14.85" customHeight="1">
      <c r="B104" s="106"/>
      <c r="D104" s="107" t="s">
        <v>114</v>
      </c>
      <c r="E104" s="108"/>
      <c r="F104" s="108"/>
      <c r="G104" s="108"/>
      <c r="H104" s="108"/>
      <c r="I104" s="108"/>
      <c r="J104" s="109">
        <f>J274</f>
        <v>0</v>
      </c>
      <c r="L104" s="106"/>
    </row>
    <row r="105" spans="2:12" s="9" customFormat="1" ht="14.85" customHeight="1">
      <c r="B105" s="106"/>
      <c r="D105" s="107" t="s">
        <v>115</v>
      </c>
      <c r="E105" s="108"/>
      <c r="F105" s="108"/>
      <c r="G105" s="108"/>
      <c r="H105" s="108"/>
      <c r="I105" s="108"/>
      <c r="J105" s="109">
        <f>J283</f>
        <v>0</v>
      </c>
      <c r="L105" s="106"/>
    </row>
    <row r="106" spans="2:12" s="9" customFormat="1" ht="14.85" customHeight="1">
      <c r="B106" s="106"/>
      <c r="D106" s="107" t="s">
        <v>116</v>
      </c>
      <c r="E106" s="108"/>
      <c r="F106" s="108"/>
      <c r="G106" s="108"/>
      <c r="H106" s="108"/>
      <c r="I106" s="108"/>
      <c r="J106" s="109">
        <f>J308</f>
        <v>0</v>
      </c>
      <c r="L106" s="106"/>
    </row>
    <row r="107" spans="2:12" s="9" customFormat="1" ht="14.85" customHeight="1">
      <c r="B107" s="106"/>
      <c r="D107" s="107" t="s">
        <v>117</v>
      </c>
      <c r="E107" s="108"/>
      <c r="F107" s="108"/>
      <c r="G107" s="108"/>
      <c r="H107" s="108"/>
      <c r="I107" s="108"/>
      <c r="J107" s="109">
        <f>J313</f>
        <v>0</v>
      </c>
      <c r="L107" s="106"/>
    </row>
    <row r="108" spans="2:12" s="9" customFormat="1" ht="14.85" customHeight="1">
      <c r="B108" s="106"/>
      <c r="D108" s="107" t="s">
        <v>118</v>
      </c>
      <c r="E108" s="108"/>
      <c r="F108" s="108"/>
      <c r="G108" s="108"/>
      <c r="H108" s="108"/>
      <c r="I108" s="108"/>
      <c r="J108" s="109">
        <f>J321</f>
        <v>0</v>
      </c>
      <c r="L108" s="106"/>
    </row>
    <row r="109" spans="2:12" s="9" customFormat="1" ht="19.899999999999999" customHeight="1">
      <c r="B109" s="106"/>
      <c r="D109" s="107" t="s">
        <v>119</v>
      </c>
      <c r="E109" s="108"/>
      <c r="F109" s="108"/>
      <c r="G109" s="108"/>
      <c r="H109" s="108"/>
      <c r="I109" s="108"/>
      <c r="J109" s="109">
        <f>J337</f>
        <v>0</v>
      </c>
      <c r="L109" s="106"/>
    </row>
    <row r="110" spans="2:12" s="9" customFormat="1" ht="14.85" customHeight="1">
      <c r="B110" s="106"/>
      <c r="D110" s="107" t="s">
        <v>120</v>
      </c>
      <c r="E110" s="108"/>
      <c r="F110" s="108"/>
      <c r="G110" s="108"/>
      <c r="H110" s="108"/>
      <c r="I110" s="108"/>
      <c r="J110" s="109">
        <f>J369</f>
        <v>0</v>
      </c>
      <c r="L110" s="106"/>
    </row>
    <row r="111" spans="2:12" s="9" customFormat="1" ht="19.899999999999999" customHeight="1">
      <c r="B111" s="106"/>
      <c r="D111" s="107" t="s">
        <v>121</v>
      </c>
      <c r="E111" s="108"/>
      <c r="F111" s="108"/>
      <c r="G111" s="108"/>
      <c r="H111" s="108"/>
      <c r="I111" s="108"/>
      <c r="J111" s="109">
        <f>J382</f>
        <v>0</v>
      </c>
      <c r="L111" s="106"/>
    </row>
    <row r="112" spans="2:12" s="9" customFormat="1" ht="19.899999999999999" customHeight="1">
      <c r="B112" s="106"/>
      <c r="D112" s="107" t="s">
        <v>122</v>
      </c>
      <c r="E112" s="108"/>
      <c r="F112" s="108"/>
      <c r="G112" s="108"/>
      <c r="H112" s="108"/>
      <c r="I112" s="108"/>
      <c r="J112" s="109">
        <f>J436</f>
        <v>0</v>
      </c>
      <c r="L112" s="106"/>
    </row>
    <row r="113" spans="2:12" s="9" customFormat="1" ht="19.899999999999999" customHeight="1">
      <c r="B113" s="106"/>
      <c r="D113" s="107" t="s">
        <v>123</v>
      </c>
      <c r="E113" s="108"/>
      <c r="F113" s="108"/>
      <c r="G113" s="108"/>
      <c r="H113" s="108"/>
      <c r="I113" s="108"/>
      <c r="J113" s="109">
        <f>J444</f>
        <v>0</v>
      </c>
      <c r="L113" s="106"/>
    </row>
    <row r="114" spans="2:12" s="8" customFormat="1" ht="24.95" customHeight="1">
      <c r="B114" s="102"/>
      <c r="D114" s="103" t="s">
        <v>124</v>
      </c>
      <c r="E114" s="104"/>
      <c r="F114" s="104"/>
      <c r="G114" s="104"/>
      <c r="H114" s="104"/>
      <c r="I114" s="104"/>
      <c r="J114" s="105">
        <f>J446</f>
        <v>0</v>
      </c>
      <c r="L114" s="102"/>
    </row>
    <row r="115" spans="2:12" s="9" customFormat="1" ht="19.899999999999999" customHeight="1">
      <c r="B115" s="106"/>
      <c r="D115" s="107" t="s">
        <v>125</v>
      </c>
      <c r="E115" s="108"/>
      <c r="F115" s="108"/>
      <c r="G115" s="108"/>
      <c r="H115" s="108"/>
      <c r="I115" s="108"/>
      <c r="J115" s="109">
        <f>J447</f>
        <v>0</v>
      </c>
      <c r="L115" s="106"/>
    </row>
    <row r="116" spans="2:12" s="8" customFormat="1" ht="24.95" customHeight="1">
      <c r="B116" s="102"/>
      <c r="D116" s="103" t="s">
        <v>126</v>
      </c>
      <c r="E116" s="104"/>
      <c r="F116" s="104"/>
      <c r="G116" s="104"/>
      <c r="H116" s="104"/>
      <c r="I116" s="104"/>
      <c r="J116" s="105">
        <f>J451</f>
        <v>0</v>
      </c>
      <c r="L116" s="102"/>
    </row>
    <row r="117" spans="2:12" s="9" customFormat="1" ht="19.899999999999999" customHeight="1">
      <c r="B117" s="106"/>
      <c r="D117" s="107" t="s">
        <v>127</v>
      </c>
      <c r="E117" s="108"/>
      <c r="F117" s="108"/>
      <c r="G117" s="108"/>
      <c r="H117" s="108"/>
      <c r="I117" s="108"/>
      <c r="J117" s="109">
        <f>J452</f>
        <v>0</v>
      </c>
      <c r="L117" s="106"/>
    </row>
    <row r="118" spans="2:12" s="1" customFormat="1" ht="21.75" customHeight="1">
      <c r="B118" s="30"/>
      <c r="L118" s="30"/>
    </row>
    <row r="119" spans="2:12" s="1" customFormat="1" ht="6.95" customHeight="1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30"/>
    </row>
    <row r="123" spans="2:12" s="1" customFormat="1" ht="6.95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0"/>
    </row>
    <row r="124" spans="2:12" s="1" customFormat="1" ht="24.95" customHeight="1">
      <c r="B124" s="30"/>
      <c r="C124" s="19" t="s">
        <v>128</v>
      </c>
      <c r="L124" s="30"/>
    </row>
    <row r="125" spans="2:12" s="1" customFormat="1" ht="6.95" customHeight="1">
      <c r="B125" s="30"/>
      <c r="L125" s="30"/>
    </row>
    <row r="126" spans="2:12" s="1" customFormat="1" ht="12" customHeight="1">
      <c r="B126" s="30"/>
      <c r="C126" s="25" t="s">
        <v>16</v>
      </c>
      <c r="L126" s="30"/>
    </row>
    <row r="127" spans="2:12" s="1" customFormat="1" ht="26.25" customHeight="1">
      <c r="B127" s="30"/>
      <c r="E127" s="219" t="str">
        <f>E7</f>
        <v>Regenerace sídliště – část A - etapa 4 - veřejné prostranství a park. plochy SO 01a a SO 01b - změna 1</v>
      </c>
      <c r="F127" s="220"/>
      <c r="G127" s="220"/>
      <c r="H127" s="220"/>
      <c r="L127" s="30"/>
    </row>
    <row r="128" spans="2:12" s="1" customFormat="1" ht="12" customHeight="1">
      <c r="B128" s="30"/>
      <c r="C128" s="25" t="s">
        <v>100</v>
      </c>
      <c r="L128" s="30"/>
    </row>
    <row r="129" spans="2:65" s="1" customFormat="1" ht="16.5" customHeight="1">
      <c r="B129" s="30"/>
      <c r="E129" s="181" t="str">
        <f>E9</f>
        <v>SO 101 - Parkoviště a zpevněné plochy</v>
      </c>
      <c r="F129" s="221"/>
      <c r="G129" s="221"/>
      <c r="H129" s="221"/>
      <c r="L129" s="30"/>
    </row>
    <row r="130" spans="2:65" s="1" customFormat="1" ht="6.95" customHeight="1">
      <c r="B130" s="30"/>
      <c r="L130" s="30"/>
    </row>
    <row r="131" spans="2:65" s="1" customFormat="1" ht="12" customHeight="1">
      <c r="B131" s="30"/>
      <c r="C131" s="25" t="s">
        <v>20</v>
      </c>
      <c r="F131" s="23" t="str">
        <f>F12</f>
        <v>Horní Slavkov</v>
      </c>
      <c r="I131" s="25" t="s">
        <v>22</v>
      </c>
      <c r="J131" s="50" t="str">
        <f>IF(J12="","",J12)</f>
        <v>16. 6. 2023</v>
      </c>
      <c r="L131" s="30"/>
    </row>
    <row r="132" spans="2:65" s="1" customFormat="1" ht="6.95" customHeight="1">
      <c r="B132" s="30"/>
      <c r="L132" s="30"/>
    </row>
    <row r="133" spans="2:65" s="1" customFormat="1" ht="15.2" customHeight="1">
      <c r="B133" s="30"/>
      <c r="C133" s="25" t="s">
        <v>24</v>
      </c>
      <c r="F133" s="23" t="str">
        <f>E15</f>
        <v>Město Horní Slavkov</v>
      </c>
      <c r="I133" s="25" t="s">
        <v>32</v>
      </c>
      <c r="J133" s="28" t="str">
        <f>E21</f>
        <v>GEOprojectKV s.r.o.</v>
      </c>
      <c r="L133" s="30"/>
    </row>
    <row r="134" spans="2:65" s="1" customFormat="1" ht="15.2" customHeight="1">
      <c r="B134" s="30"/>
      <c r="C134" s="25" t="s">
        <v>30</v>
      </c>
      <c r="F134" s="23" t="str">
        <f>IF(E18="","",E18)</f>
        <v>Vyplň údaj</v>
      </c>
      <c r="I134" s="25" t="s">
        <v>37</v>
      </c>
      <c r="J134" s="28" t="str">
        <f>E24</f>
        <v>GEOprojectKV s.r.o.</v>
      </c>
      <c r="L134" s="30"/>
    </row>
    <row r="135" spans="2:65" s="1" customFormat="1" ht="10.35" customHeight="1">
      <c r="B135" s="30"/>
      <c r="L135" s="30"/>
    </row>
    <row r="136" spans="2:65" s="10" customFormat="1" ht="29.25" customHeight="1">
      <c r="B136" s="110"/>
      <c r="C136" s="111" t="s">
        <v>129</v>
      </c>
      <c r="D136" s="112" t="s">
        <v>64</v>
      </c>
      <c r="E136" s="112" t="s">
        <v>60</v>
      </c>
      <c r="F136" s="112" t="s">
        <v>61</v>
      </c>
      <c r="G136" s="112" t="s">
        <v>130</v>
      </c>
      <c r="H136" s="112" t="s">
        <v>131</v>
      </c>
      <c r="I136" s="112" t="s">
        <v>132</v>
      </c>
      <c r="J136" s="113" t="s">
        <v>104</v>
      </c>
      <c r="K136" s="114" t="s">
        <v>133</v>
      </c>
      <c r="L136" s="110"/>
      <c r="M136" s="57" t="s">
        <v>1</v>
      </c>
      <c r="N136" s="58" t="s">
        <v>43</v>
      </c>
      <c r="O136" s="58" t="s">
        <v>134</v>
      </c>
      <c r="P136" s="58" t="s">
        <v>135</v>
      </c>
      <c r="Q136" s="58" t="s">
        <v>136</v>
      </c>
      <c r="R136" s="58" t="s">
        <v>137</v>
      </c>
      <c r="S136" s="58" t="s">
        <v>138</v>
      </c>
      <c r="T136" s="59" t="s">
        <v>139</v>
      </c>
    </row>
    <row r="137" spans="2:65" s="1" customFormat="1" ht="22.9" customHeight="1">
      <c r="B137" s="30"/>
      <c r="C137" s="62" t="s">
        <v>140</v>
      </c>
      <c r="J137" s="115">
        <f>BK137</f>
        <v>0</v>
      </c>
      <c r="L137" s="30"/>
      <c r="M137" s="60"/>
      <c r="N137" s="51"/>
      <c r="O137" s="51"/>
      <c r="P137" s="116">
        <f>P138+P446+P451</f>
        <v>0</v>
      </c>
      <c r="Q137" s="51"/>
      <c r="R137" s="116">
        <f>R138+R446+R451</f>
        <v>5498.4751972199992</v>
      </c>
      <c r="S137" s="51"/>
      <c r="T137" s="117">
        <f>T138+T446+T451</f>
        <v>113.38499999999999</v>
      </c>
      <c r="AT137" s="15" t="s">
        <v>78</v>
      </c>
      <c r="AU137" s="15" t="s">
        <v>106</v>
      </c>
      <c r="BK137" s="118">
        <f>BK138+BK446+BK451</f>
        <v>0</v>
      </c>
    </row>
    <row r="138" spans="2:65" s="11" customFormat="1" ht="25.9" customHeight="1">
      <c r="B138" s="119"/>
      <c r="D138" s="120" t="s">
        <v>78</v>
      </c>
      <c r="E138" s="121" t="s">
        <v>141</v>
      </c>
      <c r="F138" s="121" t="s">
        <v>142</v>
      </c>
      <c r="I138" s="122"/>
      <c r="J138" s="123">
        <f>BK138</f>
        <v>0</v>
      </c>
      <c r="L138" s="119"/>
      <c r="M138" s="124"/>
      <c r="P138" s="125">
        <f>P139+P218+P225+P249+P337+P382+P436+P444</f>
        <v>0</v>
      </c>
      <c r="R138" s="125">
        <f>R139+R218+R225+R249+R337+R382+R436+R444</f>
        <v>5498.1780472199998</v>
      </c>
      <c r="T138" s="126">
        <f>T139+T218+T225+T249+T337+T382+T436+T444</f>
        <v>113.38499999999999</v>
      </c>
      <c r="AR138" s="120" t="s">
        <v>87</v>
      </c>
      <c r="AT138" s="127" t="s">
        <v>78</v>
      </c>
      <c r="AU138" s="127" t="s">
        <v>79</v>
      </c>
      <c r="AY138" s="120" t="s">
        <v>143</v>
      </c>
      <c r="BK138" s="128">
        <f>BK139+BK218+BK225+BK249+BK337+BK382+BK436+BK444</f>
        <v>0</v>
      </c>
    </row>
    <row r="139" spans="2:65" s="11" customFormat="1" ht="22.9" customHeight="1">
      <c r="B139" s="119"/>
      <c r="D139" s="120" t="s">
        <v>78</v>
      </c>
      <c r="E139" s="129" t="s">
        <v>87</v>
      </c>
      <c r="F139" s="129" t="s">
        <v>144</v>
      </c>
      <c r="I139" s="122"/>
      <c r="J139" s="130">
        <f>BK139</f>
        <v>0</v>
      </c>
      <c r="L139" s="119"/>
      <c r="M139" s="124"/>
      <c r="P139" s="125">
        <f>SUM(P140:P217)</f>
        <v>0</v>
      </c>
      <c r="R139" s="125">
        <f>SUM(R140:R217)</f>
        <v>592.79999999999995</v>
      </c>
      <c r="T139" s="126">
        <f>SUM(T140:T217)</f>
        <v>104.755</v>
      </c>
      <c r="AR139" s="120" t="s">
        <v>87</v>
      </c>
      <c r="AT139" s="127" t="s">
        <v>78</v>
      </c>
      <c r="AU139" s="127" t="s">
        <v>87</v>
      </c>
      <c r="AY139" s="120" t="s">
        <v>143</v>
      </c>
      <c r="BK139" s="128">
        <f>SUM(BK140:BK217)</f>
        <v>0</v>
      </c>
    </row>
    <row r="140" spans="2:65" s="1" customFormat="1" ht="33" customHeight="1">
      <c r="B140" s="30"/>
      <c r="C140" s="131" t="s">
        <v>87</v>
      </c>
      <c r="D140" s="131" t="s">
        <v>145</v>
      </c>
      <c r="E140" s="132" t="s">
        <v>146</v>
      </c>
      <c r="F140" s="133" t="s">
        <v>147</v>
      </c>
      <c r="G140" s="134" t="s">
        <v>148</v>
      </c>
      <c r="H140" s="135">
        <v>32</v>
      </c>
      <c r="I140" s="136"/>
      <c r="J140" s="137">
        <f t="shared" ref="J140:J145" si="0">ROUND(I140*H140,2)</f>
        <v>0</v>
      </c>
      <c r="K140" s="138"/>
      <c r="L140" s="30"/>
      <c r="M140" s="139" t="s">
        <v>1</v>
      </c>
      <c r="N140" s="140" t="s">
        <v>44</v>
      </c>
      <c r="P140" s="141">
        <f t="shared" ref="P140:P145" si="1">O140*H140</f>
        <v>0</v>
      </c>
      <c r="Q140" s="141">
        <v>0</v>
      </c>
      <c r="R140" s="141">
        <f t="shared" ref="R140:R145" si="2">Q140*H140</f>
        <v>0</v>
      </c>
      <c r="S140" s="141">
        <v>0</v>
      </c>
      <c r="T140" s="142">
        <f t="shared" ref="T140:T145" si="3">S140*H140</f>
        <v>0</v>
      </c>
      <c r="AR140" s="143" t="s">
        <v>149</v>
      </c>
      <c r="AT140" s="143" t="s">
        <v>145</v>
      </c>
      <c r="AU140" s="143" t="s">
        <v>89</v>
      </c>
      <c r="AY140" s="15" t="s">
        <v>143</v>
      </c>
      <c r="BE140" s="144">
        <f t="shared" ref="BE140:BE145" si="4">IF(N140="základní",J140,0)</f>
        <v>0</v>
      </c>
      <c r="BF140" s="144">
        <f t="shared" ref="BF140:BF145" si="5">IF(N140="snížená",J140,0)</f>
        <v>0</v>
      </c>
      <c r="BG140" s="144">
        <f t="shared" ref="BG140:BG145" si="6">IF(N140="zákl. přenesená",J140,0)</f>
        <v>0</v>
      </c>
      <c r="BH140" s="144">
        <f t="shared" ref="BH140:BH145" si="7">IF(N140="sníž. přenesená",J140,0)</f>
        <v>0</v>
      </c>
      <c r="BI140" s="144">
        <f t="shared" ref="BI140:BI145" si="8">IF(N140="nulová",J140,0)</f>
        <v>0</v>
      </c>
      <c r="BJ140" s="15" t="s">
        <v>87</v>
      </c>
      <c r="BK140" s="144">
        <f t="shared" ref="BK140:BK145" si="9">ROUND(I140*H140,2)</f>
        <v>0</v>
      </c>
      <c r="BL140" s="15" t="s">
        <v>149</v>
      </c>
      <c r="BM140" s="143" t="s">
        <v>150</v>
      </c>
    </row>
    <row r="141" spans="2:65" s="1" customFormat="1" ht="33" customHeight="1">
      <c r="B141" s="30"/>
      <c r="C141" s="131" t="s">
        <v>89</v>
      </c>
      <c r="D141" s="131" t="s">
        <v>145</v>
      </c>
      <c r="E141" s="132" t="s">
        <v>151</v>
      </c>
      <c r="F141" s="133" t="s">
        <v>152</v>
      </c>
      <c r="G141" s="134" t="s">
        <v>148</v>
      </c>
      <c r="H141" s="135">
        <v>35</v>
      </c>
      <c r="I141" s="136"/>
      <c r="J141" s="137">
        <f t="shared" si="0"/>
        <v>0</v>
      </c>
      <c r="K141" s="138"/>
      <c r="L141" s="30"/>
      <c r="M141" s="139" t="s">
        <v>1</v>
      </c>
      <c r="N141" s="140" t="s">
        <v>44</v>
      </c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149</v>
      </c>
      <c r="AT141" s="143" t="s">
        <v>145</v>
      </c>
      <c r="AU141" s="143" t="s">
        <v>89</v>
      </c>
      <c r="AY141" s="15" t="s">
        <v>143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5" t="s">
        <v>87</v>
      </c>
      <c r="BK141" s="144">
        <f t="shared" si="9"/>
        <v>0</v>
      </c>
      <c r="BL141" s="15" t="s">
        <v>149</v>
      </c>
      <c r="BM141" s="143" t="s">
        <v>153</v>
      </c>
    </row>
    <row r="142" spans="2:65" s="1" customFormat="1" ht="49.15" customHeight="1">
      <c r="B142" s="30"/>
      <c r="C142" s="131" t="s">
        <v>154</v>
      </c>
      <c r="D142" s="131" t="s">
        <v>145</v>
      </c>
      <c r="E142" s="132" t="s">
        <v>155</v>
      </c>
      <c r="F142" s="133" t="s">
        <v>156</v>
      </c>
      <c r="G142" s="134" t="s">
        <v>148</v>
      </c>
      <c r="H142" s="135">
        <v>32</v>
      </c>
      <c r="I142" s="136"/>
      <c r="J142" s="137">
        <f t="shared" si="0"/>
        <v>0</v>
      </c>
      <c r="K142" s="138"/>
      <c r="L142" s="30"/>
      <c r="M142" s="139" t="s">
        <v>1</v>
      </c>
      <c r="N142" s="140" t="s">
        <v>44</v>
      </c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149</v>
      </c>
      <c r="AT142" s="143" t="s">
        <v>145</v>
      </c>
      <c r="AU142" s="143" t="s">
        <v>89</v>
      </c>
      <c r="AY142" s="15" t="s">
        <v>143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5" t="s">
        <v>87</v>
      </c>
      <c r="BK142" s="144">
        <f t="shared" si="9"/>
        <v>0</v>
      </c>
      <c r="BL142" s="15" t="s">
        <v>149</v>
      </c>
      <c r="BM142" s="143" t="s">
        <v>157</v>
      </c>
    </row>
    <row r="143" spans="2:65" s="1" customFormat="1" ht="44.25" customHeight="1">
      <c r="B143" s="30"/>
      <c r="C143" s="131" t="s">
        <v>149</v>
      </c>
      <c r="D143" s="131" t="s">
        <v>145</v>
      </c>
      <c r="E143" s="132" t="s">
        <v>158</v>
      </c>
      <c r="F143" s="133" t="s">
        <v>159</v>
      </c>
      <c r="G143" s="134" t="s">
        <v>148</v>
      </c>
      <c r="H143" s="135">
        <v>32</v>
      </c>
      <c r="I143" s="136"/>
      <c r="J143" s="137">
        <f t="shared" si="0"/>
        <v>0</v>
      </c>
      <c r="K143" s="138"/>
      <c r="L143" s="30"/>
      <c r="M143" s="139" t="s">
        <v>1</v>
      </c>
      <c r="N143" s="140" t="s">
        <v>44</v>
      </c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149</v>
      </c>
      <c r="AT143" s="143" t="s">
        <v>145</v>
      </c>
      <c r="AU143" s="143" t="s">
        <v>89</v>
      </c>
      <c r="AY143" s="15" t="s">
        <v>143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5" t="s">
        <v>87</v>
      </c>
      <c r="BK143" s="144">
        <f t="shared" si="9"/>
        <v>0</v>
      </c>
      <c r="BL143" s="15" t="s">
        <v>149</v>
      </c>
      <c r="BM143" s="143" t="s">
        <v>160</v>
      </c>
    </row>
    <row r="144" spans="2:65" s="1" customFormat="1" ht="37.9" customHeight="1">
      <c r="B144" s="30"/>
      <c r="C144" s="131" t="s">
        <v>161</v>
      </c>
      <c r="D144" s="131" t="s">
        <v>145</v>
      </c>
      <c r="E144" s="132" t="s">
        <v>162</v>
      </c>
      <c r="F144" s="133" t="s">
        <v>163</v>
      </c>
      <c r="G144" s="134" t="s">
        <v>148</v>
      </c>
      <c r="H144" s="135">
        <v>35</v>
      </c>
      <c r="I144" s="136"/>
      <c r="J144" s="137">
        <f t="shared" si="0"/>
        <v>0</v>
      </c>
      <c r="K144" s="138"/>
      <c r="L144" s="30"/>
      <c r="M144" s="139" t="s">
        <v>1</v>
      </c>
      <c r="N144" s="140" t="s">
        <v>44</v>
      </c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149</v>
      </c>
      <c r="AT144" s="143" t="s">
        <v>145</v>
      </c>
      <c r="AU144" s="143" t="s">
        <v>89</v>
      </c>
      <c r="AY144" s="15" t="s">
        <v>143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5" t="s">
        <v>87</v>
      </c>
      <c r="BK144" s="144">
        <f t="shared" si="9"/>
        <v>0</v>
      </c>
      <c r="BL144" s="15" t="s">
        <v>149</v>
      </c>
      <c r="BM144" s="143" t="s">
        <v>164</v>
      </c>
    </row>
    <row r="145" spans="2:65" s="1" customFormat="1" ht="62.65" customHeight="1">
      <c r="B145" s="30"/>
      <c r="C145" s="131" t="s">
        <v>165</v>
      </c>
      <c r="D145" s="131" t="s">
        <v>145</v>
      </c>
      <c r="E145" s="132" t="s">
        <v>166</v>
      </c>
      <c r="F145" s="133" t="s">
        <v>167</v>
      </c>
      <c r="G145" s="134" t="s">
        <v>148</v>
      </c>
      <c r="H145" s="135">
        <v>864</v>
      </c>
      <c r="I145" s="136"/>
      <c r="J145" s="137">
        <f t="shared" si="0"/>
        <v>0</v>
      </c>
      <c r="K145" s="138"/>
      <c r="L145" s="30"/>
      <c r="M145" s="139" t="s">
        <v>1</v>
      </c>
      <c r="N145" s="140" t="s">
        <v>44</v>
      </c>
      <c r="P145" s="141">
        <f t="shared" si="1"/>
        <v>0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AR145" s="143" t="s">
        <v>149</v>
      </c>
      <c r="AT145" s="143" t="s">
        <v>145</v>
      </c>
      <c r="AU145" s="143" t="s">
        <v>89</v>
      </c>
      <c r="AY145" s="15" t="s">
        <v>143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5" t="s">
        <v>87</v>
      </c>
      <c r="BK145" s="144">
        <f t="shared" si="9"/>
        <v>0</v>
      </c>
      <c r="BL145" s="15" t="s">
        <v>149</v>
      </c>
      <c r="BM145" s="143" t="s">
        <v>168</v>
      </c>
    </row>
    <row r="146" spans="2:65" s="12" customFormat="1" ht="11.25">
      <c r="B146" s="145"/>
      <c r="D146" s="146" t="s">
        <v>169</v>
      </c>
      <c r="F146" s="147" t="s">
        <v>170</v>
      </c>
      <c r="H146" s="148">
        <v>864</v>
      </c>
      <c r="I146" s="149"/>
      <c r="L146" s="145"/>
      <c r="M146" s="150"/>
      <c r="T146" s="151"/>
      <c r="AT146" s="152" t="s">
        <v>169</v>
      </c>
      <c r="AU146" s="152" t="s">
        <v>89</v>
      </c>
      <c r="AV146" s="12" t="s">
        <v>89</v>
      </c>
      <c r="AW146" s="12" t="s">
        <v>4</v>
      </c>
      <c r="AX146" s="12" t="s">
        <v>87</v>
      </c>
      <c r="AY146" s="152" t="s">
        <v>143</v>
      </c>
    </row>
    <row r="147" spans="2:65" s="1" customFormat="1" ht="62.65" customHeight="1">
      <c r="B147" s="30"/>
      <c r="C147" s="131" t="s">
        <v>171</v>
      </c>
      <c r="D147" s="131" t="s">
        <v>145</v>
      </c>
      <c r="E147" s="132" t="s">
        <v>172</v>
      </c>
      <c r="F147" s="133" t="s">
        <v>173</v>
      </c>
      <c r="G147" s="134" t="s">
        <v>148</v>
      </c>
      <c r="H147" s="135">
        <v>864</v>
      </c>
      <c r="I147" s="136"/>
      <c r="J147" s="137">
        <f>ROUND(I147*H147,2)</f>
        <v>0</v>
      </c>
      <c r="K147" s="138"/>
      <c r="L147" s="30"/>
      <c r="M147" s="139" t="s">
        <v>1</v>
      </c>
      <c r="N147" s="140" t="s">
        <v>44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149</v>
      </c>
      <c r="AT147" s="143" t="s">
        <v>145</v>
      </c>
      <c r="AU147" s="143" t="s">
        <v>89</v>
      </c>
      <c r="AY147" s="15" t="s">
        <v>143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87</v>
      </c>
      <c r="BK147" s="144">
        <f>ROUND(I147*H147,2)</f>
        <v>0</v>
      </c>
      <c r="BL147" s="15" t="s">
        <v>149</v>
      </c>
      <c r="BM147" s="143" t="s">
        <v>174</v>
      </c>
    </row>
    <row r="148" spans="2:65" s="12" customFormat="1" ht="11.25">
      <c r="B148" s="145"/>
      <c r="D148" s="146" t="s">
        <v>169</v>
      </c>
      <c r="F148" s="147" t="s">
        <v>170</v>
      </c>
      <c r="H148" s="148">
        <v>864</v>
      </c>
      <c r="I148" s="149"/>
      <c r="L148" s="145"/>
      <c r="M148" s="150"/>
      <c r="T148" s="151"/>
      <c r="AT148" s="152" t="s">
        <v>169</v>
      </c>
      <c r="AU148" s="152" t="s">
        <v>89</v>
      </c>
      <c r="AV148" s="12" t="s">
        <v>89</v>
      </c>
      <c r="AW148" s="12" t="s">
        <v>4</v>
      </c>
      <c r="AX148" s="12" t="s">
        <v>87</v>
      </c>
      <c r="AY148" s="152" t="s">
        <v>143</v>
      </c>
    </row>
    <row r="149" spans="2:65" s="1" customFormat="1" ht="55.5" customHeight="1">
      <c r="B149" s="30"/>
      <c r="C149" s="131" t="s">
        <v>175</v>
      </c>
      <c r="D149" s="131" t="s">
        <v>145</v>
      </c>
      <c r="E149" s="132" t="s">
        <v>176</v>
      </c>
      <c r="F149" s="133" t="s">
        <v>177</v>
      </c>
      <c r="G149" s="134" t="s">
        <v>148</v>
      </c>
      <c r="H149" s="135">
        <v>945</v>
      </c>
      <c r="I149" s="136"/>
      <c r="J149" s="137">
        <f>ROUND(I149*H149,2)</f>
        <v>0</v>
      </c>
      <c r="K149" s="138"/>
      <c r="L149" s="30"/>
      <c r="M149" s="139" t="s">
        <v>1</v>
      </c>
      <c r="N149" s="140" t="s">
        <v>44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149</v>
      </c>
      <c r="AT149" s="143" t="s">
        <v>145</v>
      </c>
      <c r="AU149" s="143" t="s">
        <v>89</v>
      </c>
      <c r="AY149" s="15" t="s">
        <v>143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87</v>
      </c>
      <c r="BK149" s="144">
        <f>ROUND(I149*H149,2)</f>
        <v>0</v>
      </c>
      <c r="BL149" s="15" t="s">
        <v>149</v>
      </c>
      <c r="BM149" s="143" t="s">
        <v>178</v>
      </c>
    </row>
    <row r="150" spans="2:65" s="12" customFormat="1" ht="11.25">
      <c r="B150" s="145"/>
      <c r="D150" s="146" t="s">
        <v>169</v>
      </c>
      <c r="F150" s="147" t="s">
        <v>179</v>
      </c>
      <c r="H150" s="148">
        <v>945</v>
      </c>
      <c r="I150" s="149"/>
      <c r="L150" s="145"/>
      <c r="M150" s="150"/>
      <c r="T150" s="151"/>
      <c r="AT150" s="152" t="s">
        <v>169</v>
      </c>
      <c r="AU150" s="152" t="s">
        <v>89</v>
      </c>
      <c r="AV150" s="12" t="s">
        <v>89</v>
      </c>
      <c r="AW150" s="12" t="s">
        <v>4</v>
      </c>
      <c r="AX150" s="12" t="s">
        <v>87</v>
      </c>
      <c r="AY150" s="152" t="s">
        <v>143</v>
      </c>
    </row>
    <row r="151" spans="2:65" s="1" customFormat="1" ht="76.349999999999994" customHeight="1">
      <c r="B151" s="30"/>
      <c r="C151" s="131" t="s">
        <v>180</v>
      </c>
      <c r="D151" s="131" t="s">
        <v>145</v>
      </c>
      <c r="E151" s="132" t="s">
        <v>181</v>
      </c>
      <c r="F151" s="133" t="s">
        <v>182</v>
      </c>
      <c r="G151" s="134" t="s">
        <v>183</v>
      </c>
      <c r="H151" s="135">
        <v>6</v>
      </c>
      <c r="I151" s="136"/>
      <c r="J151" s="137">
        <f t="shared" ref="J151:J159" si="10">ROUND(I151*H151,2)</f>
        <v>0</v>
      </c>
      <c r="K151" s="138"/>
      <c r="L151" s="30"/>
      <c r="M151" s="139" t="s">
        <v>1</v>
      </c>
      <c r="N151" s="140" t="s">
        <v>44</v>
      </c>
      <c r="P151" s="141">
        <f t="shared" ref="P151:P159" si="11">O151*H151</f>
        <v>0</v>
      </c>
      <c r="Q151" s="141">
        <v>0</v>
      </c>
      <c r="R151" s="141">
        <f t="shared" ref="R151:R159" si="12">Q151*H151</f>
        <v>0</v>
      </c>
      <c r="S151" s="141">
        <v>0.255</v>
      </c>
      <c r="T151" s="142">
        <f t="shared" ref="T151:T159" si="13">S151*H151</f>
        <v>1.53</v>
      </c>
      <c r="AR151" s="143" t="s">
        <v>149</v>
      </c>
      <c r="AT151" s="143" t="s">
        <v>145</v>
      </c>
      <c r="AU151" s="143" t="s">
        <v>89</v>
      </c>
      <c r="AY151" s="15" t="s">
        <v>143</v>
      </c>
      <c r="BE151" s="144">
        <f t="shared" ref="BE151:BE159" si="14">IF(N151="základní",J151,0)</f>
        <v>0</v>
      </c>
      <c r="BF151" s="144">
        <f t="shared" ref="BF151:BF159" si="15">IF(N151="snížená",J151,0)</f>
        <v>0</v>
      </c>
      <c r="BG151" s="144">
        <f t="shared" ref="BG151:BG159" si="16">IF(N151="zákl. přenesená",J151,0)</f>
        <v>0</v>
      </c>
      <c r="BH151" s="144">
        <f t="shared" ref="BH151:BH159" si="17">IF(N151="sníž. přenesená",J151,0)</f>
        <v>0</v>
      </c>
      <c r="BI151" s="144">
        <f t="shared" ref="BI151:BI159" si="18">IF(N151="nulová",J151,0)</f>
        <v>0</v>
      </c>
      <c r="BJ151" s="15" t="s">
        <v>87</v>
      </c>
      <c r="BK151" s="144">
        <f t="shared" ref="BK151:BK159" si="19">ROUND(I151*H151,2)</f>
        <v>0</v>
      </c>
      <c r="BL151" s="15" t="s">
        <v>149</v>
      </c>
      <c r="BM151" s="143" t="s">
        <v>184</v>
      </c>
    </row>
    <row r="152" spans="2:65" s="1" customFormat="1" ht="66.75" customHeight="1">
      <c r="B152" s="30"/>
      <c r="C152" s="131" t="s">
        <v>185</v>
      </c>
      <c r="D152" s="131" t="s">
        <v>145</v>
      </c>
      <c r="E152" s="132" t="s">
        <v>186</v>
      </c>
      <c r="F152" s="133" t="s">
        <v>187</v>
      </c>
      <c r="G152" s="134" t="s">
        <v>183</v>
      </c>
      <c r="H152" s="135">
        <v>140</v>
      </c>
      <c r="I152" s="136"/>
      <c r="J152" s="137">
        <f t="shared" si="10"/>
        <v>0</v>
      </c>
      <c r="K152" s="138"/>
      <c r="L152" s="30"/>
      <c r="M152" s="139" t="s">
        <v>1</v>
      </c>
      <c r="N152" s="140" t="s">
        <v>44</v>
      </c>
      <c r="P152" s="141">
        <f t="shared" si="11"/>
        <v>0</v>
      </c>
      <c r="Q152" s="141">
        <v>0</v>
      </c>
      <c r="R152" s="141">
        <f t="shared" si="12"/>
        <v>0</v>
      </c>
      <c r="S152" s="141">
        <v>0.17</v>
      </c>
      <c r="T152" s="142">
        <f t="shared" si="13"/>
        <v>23.8</v>
      </c>
      <c r="AR152" s="143" t="s">
        <v>149</v>
      </c>
      <c r="AT152" s="143" t="s">
        <v>145</v>
      </c>
      <c r="AU152" s="143" t="s">
        <v>89</v>
      </c>
      <c r="AY152" s="15" t="s">
        <v>143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5" t="s">
        <v>87</v>
      </c>
      <c r="BK152" s="144">
        <f t="shared" si="19"/>
        <v>0</v>
      </c>
      <c r="BL152" s="15" t="s">
        <v>149</v>
      </c>
      <c r="BM152" s="143" t="s">
        <v>188</v>
      </c>
    </row>
    <row r="153" spans="2:65" s="1" customFormat="1" ht="66.75" customHeight="1">
      <c r="B153" s="30"/>
      <c r="C153" s="131" t="s">
        <v>189</v>
      </c>
      <c r="D153" s="131" t="s">
        <v>145</v>
      </c>
      <c r="E153" s="132" t="s">
        <v>190</v>
      </c>
      <c r="F153" s="133" t="s">
        <v>191</v>
      </c>
      <c r="G153" s="134" t="s">
        <v>183</v>
      </c>
      <c r="H153" s="135">
        <v>70</v>
      </c>
      <c r="I153" s="136"/>
      <c r="J153" s="137">
        <f t="shared" si="10"/>
        <v>0</v>
      </c>
      <c r="K153" s="138"/>
      <c r="L153" s="30"/>
      <c r="M153" s="139" t="s">
        <v>1</v>
      </c>
      <c r="N153" s="140" t="s">
        <v>44</v>
      </c>
      <c r="P153" s="141">
        <f t="shared" si="11"/>
        <v>0</v>
      </c>
      <c r="Q153" s="141">
        <v>0</v>
      </c>
      <c r="R153" s="141">
        <f t="shared" si="12"/>
        <v>0</v>
      </c>
      <c r="S153" s="141">
        <v>0.32500000000000001</v>
      </c>
      <c r="T153" s="142">
        <f t="shared" si="13"/>
        <v>22.75</v>
      </c>
      <c r="AR153" s="143" t="s">
        <v>149</v>
      </c>
      <c r="AT153" s="143" t="s">
        <v>145</v>
      </c>
      <c r="AU153" s="143" t="s">
        <v>89</v>
      </c>
      <c r="AY153" s="15" t="s">
        <v>143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5" t="s">
        <v>87</v>
      </c>
      <c r="BK153" s="144">
        <f t="shared" si="19"/>
        <v>0</v>
      </c>
      <c r="BL153" s="15" t="s">
        <v>149</v>
      </c>
      <c r="BM153" s="143" t="s">
        <v>192</v>
      </c>
    </row>
    <row r="154" spans="2:65" s="1" customFormat="1" ht="55.5" customHeight="1">
      <c r="B154" s="30"/>
      <c r="C154" s="131" t="s">
        <v>193</v>
      </c>
      <c r="D154" s="131" t="s">
        <v>145</v>
      </c>
      <c r="E154" s="132" t="s">
        <v>194</v>
      </c>
      <c r="F154" s="133" t="s">
        <v>195</v>
      </c>
      <c r="G154" s="134" t="s">
        <v>183</v>
      </c>
      <c r="H154" s="135">
        <v>240</v>
      </c>
      <c r="I154" s="136"/>
      <c r="J154" s="137">
        <f t="shared" si="10"/>
        <v>0</v>
      </c>
      <c r="K154" s="138"/>
      <c r="L154" s="30"/>
      <c r="M154" s="139" t="s">
        <v>1</v>
      </c>
      <c r="N154" s="140" t="s">
        <v>44</v>
      </c>
      <c r="P154" s="141">
        <f t="shared" si="11"/>
        <v>0</v>
      </c>
      <c r="Q154" s="141">
        <v>0</v>
      </c>
      <c r="R154" s="141">
        <f t="shared" si="12"/>
        <v>0</v>
      </c>
      <c r="S154" s="141">
        <v>0.22</v>
      </c>
      <c r="T154" s="142">
        <f t="shared" si="13"/>
        <v>52.8</v>
      </c>
      <c r="AR154" s="143" t="s">
        <v>149</v>
      </c>
      <c r="AT154" s="143" t="s">
        <v>145</v>
      </c>
      <c r="AU154" s="143" t="s">
        <v>89</v>
      </c>
      <c r="AY154" s="15" t="s">
        <v>143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5" t="s">
        <v>87</v>
      </c>
      <c r="BK154" s="144">
        <f t="shared" si="19"/>
        <v>0</v>
      </c>
      <c r="BL154" s="15" t="s">
        <v>149</v>
      </c>
      <c r="BM154" s="143" t="s">
        <v>196</v>
      </c>
    </row>
    <row r="155" spans="2:65" s="1" customFormat="1" ht="49.15" customHeight="1">
      <c r="B155" s="30"/>
      <c r="C155" s="131" t="s">
        <v>197</v>
      </c>
      <c r="D155" s="131" t="s">
        <v>145</v>
      </c>
      <c r="E155" s="132" t="s">
        <v>198</v>
      </c>
      <c r="F155" s="133" t="s">
        <v>199</v>
      </c>
      <c r="G155" s="134" t="s">
        <v>200</v>
      </c>
      <c r="H155" s="135">
        <v>15</v>
      </c>
      <c r="I155" s="136"/>
      <c r="J155" s="137">
        <f t="shared" si="10"/>
        <v>0</v>
      </c>
      <c r="K155" s="138"/>
      <c r="L155" s="30"/>
      <c r="M155" s="139" t="s">
        <v>1</v>
      </c>
      <c r="N155" s="140" t="s">
        <v>44</v>
      </c>
      <c r="P155" s="141">
        <f t="shared" si="11"/>
        <v>0</v>
      </c>
      <c r="Q155" s="141">
        <v>0</v>
      </c>
      <c r="R155" s="141">
        <f t="shared" si="12"/>
        <v>0</v>
      </c>
      <c r="S155" s="141">
        <v>0.20499999999999999</v>
      </c>
      <c r="T155" s="142">
        <f t="shared" si="13"/>
        <v>3.0749999999999997</v>
      </c>
      <c r="AR155" s="143" t="s">
        <v>149</v>
      </c>
      <c r="AT155" s="143" t="s">
        <v>145</v>
      </c>
      <c r="AU155" s="143" t="s">
        <v>89</v>
      </c>
      <c r="AY155" s="15" t="s">
        <v>143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5" t="s">
        <v>87</v>
      </c>
      <c r="BK155" s="144">
        <f t="shared" si="19"/>
        <v>0</v>
      </c>
      <c r="BL155" s="15" t="s">
        <v>149</v>
      </c>
      <c r="BM155" s="143" t="s">
        <v>201</v>
      </c>
    </row>
    <row r="156" spans="2:65" s="1" customFormat="1" ht="37.9" customHeight="1">
      <c r="B156" s="30"/>
      <c r="C156" s="131" t="s">
        <v>202</v>
      </c>
      <c r="D156" s="131" t="s">
        <v>145</v>
      </c>
      <c r="E156" s="132" t="s">
        <v>203</v>
      </c>
      <c r="F156" s="133" t="s">
        <v>204</v>
      </c>
      <c r="G156" s="134" t="s">
        <v>200</v>
      </c>
      <c r="H156" s="135">
        <v>20</v>
      </c>
      <c r="I156" s="136"/>
      <c r="J156" s="137">
        <f t="shared" si="10"/>
        <v>0</v>
      </c>
      <c r="K156" s="138"/>
      <c r="L156" s="30"/>
      <c r="M156" s="139" t="s">
        <v>1</v>
      </c>
      <c r="N156" s="140" t="s">
        <v>44</v>
      </c>
      <c r="P156" s="141">
        <f t="shared" si="11"/>
        <v>0</v>
      </c>
      <c r="Q156" s="141">
        <v>0</v>
      </c>
      <c r="R156" s="141">
        <f t="shared" si="12"/>
        <v>0</v>
      </c>
      <c r="S156" s="141">
        <v>0.04</v>
      </c>
      <c r="T156" s="142">
        <f t="shared" si="13"/>
        <v>0.8</v>
      </c>
      <c r="AR156" s="143" t="s">
        <v>149</v>
      </c>
      <c r="AT156" s="143" t="s">
        <v>145</v>
      </c>
      <c r="AU156" s="143" t="s">
        <v>89</v>
      </c>
      <c r="AY156" s="15" t="s">
        <v>143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5" t="s">
        <v>87</v>
      </c>
      <c r="BK156" s="144">
        <f t="shared" si="19"/>
        <v>0</v>
      </c>
      <c r="BL156" s="15" t="s">
        <v>149</v>
      </c>
      <c r="BM156" s="143" t="s">
        <v>205</v>
      </c>
    </row>
    <row r="157" spans="2:65" s="1" customFormat="1" ht="24.2" customHeight="1">
      <c r="B157" s="30"/>
      <c r="C157" s="131" t="s">
        <v>8</v>
      </c>
      <c r="D157" s="131" t="s">
        <v>145</v>
      </c>
      <c r="E157" s="132" t="s">
        <v>206</v>
      </c>
      <c r="F157" s="133" t="s">
        <v>207</v>
      </c>
      <c r="G157" s="134" t="s">
        <v>183</v>
      </c>
      <c r="H157" s="135">
        <v>5280</v>
      </c>
      <c r="I157" s="136"/>
      <c r="J157" s="137">
        <f t="shared" si="10"/>
        <v>0</v>
      </c>
      <c r="K157" s="138"/>
      <c r="L157" s="30"/>
      <c r="M157" s="139" t="s">
        <v>1</v>
      </c>
      <c r="N157" s="140" t="s">
        <v>44</v>
      </c>
      <c r="P157" s="141">
        <f t="shared" si="11"/>
        <v>0</v>
      </c>
      <c r="Q157" s="141">
        <v>0</v>
      </c>
      <c r="R157" s="141">
        <f t="shared" si="12"/>
        <v>0</v>
      </c>
      <c r="S157" s="141">
        <v>0</v>
      </c>
      <c r="T157" s="142">
        <f t="shared" si="13"/>
        <v>0</v>
      </c>
      <c r="AR157" s="143" t="s">
        <v>149</v>
      </c>
      <c r="AT157" s="143" t="s">
        <v>145</v>
      </c>
      <c r="AU157" s="143" t="s">
        <v>89</v>
      </c>
      <c r="AY157" s="15" t="s">
        <v>143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5" t="s">
        <v>87</v>
      </c>
      <c r="BK157" s="144">
        <f t="shared" si="19"/>
        <v>0</v>
      </c>
      <c r="BL157" s="15" t="s">
        <v>149</v>
      </c>
      <c r="BM157" s="143" t="s">
        <v>208</v>
      </c>
    </row>
    <row r="158" spans="2:65" s="1" customFormat="1" ht="37.9" customHeight="1">
      <c r="B158" s="30"/>
      <c r="C158" s="131" t="s">
        <v>209</v>
      </c>
      <c r="D158" s="131" t="s">
        <v>145</v>
      </c>
      <c r="E158" s="132" t="s">
        <v>210</v>
      </c>
      <c r="F158" s="133" t="s">
        <v>211</v>
      </c>
      <c r="G158" s="134" t="s">
        <v>212</v>
      </c>
      <c r="H158" s="135">
        <v>1770</v>
      </c>
      <c r="I158" s="136"/>
      <c r="J158" s="137">
        <f t="shared" si="10"/>
        <v>0</v>
      </c>
      <c r="K158" s="138"/>
      <c r="L158" s="30"/>
      <c r="M158" s="139" t="s">
        <v>1</v>
      </c>
      <c r="N158" s="140" t="s">
        <v>44</v>
      </c>
      <c r="P158" s="141">
        <f t="shared" si="11"/>
        <v>0</v>
      </c>
      <c r="Q158" s="141">
        <v>0</v>
      </c>
      <c r="R158" s="141">
        <f t="shared" si="12"/>
        <v>0</v>
      </c>
      <c r="S158" s="141">
        <v>0</v>
      </c>
      <c r="T158" s="142">
        <f t="shared" si="13"/>
        <v>0</v>
      </c>
      <c r="AR158" s="143" t="s">
        <v>149</v>
      </c>
      <c r="AT158" s="143" t="s">
        <v>145</v>
      </c>
      <c r="AU158" s="143" t="s">
        <v>89</v>
      </c>
      <c r="AY158" s="15" t="s">
        <v>143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5" t="s">
        <v>87</v>
      </c>
      <c r="BK158" s="144">
        <f t="shared" si="19"/>
        <v>0</v>
      </c>
      <c r="BL158" s="15" t="s">
        <v>149</v>
      </c>
      <c r="BM158" s="143" t="s">
        <v>213</v>
      </c>
    </row>
    <row r="159" spans="2:65" s="1" customFormat="1" ht="44.25" customHeight="1">
      <c r="B159" s="30"/>
      <c r="C159" s="131" t="s">
        <v>214</v>
      </c>
      <c r="D159" s="131" t="s">
        <v>145</v>
      </c>
      <c r="E159" s="132" t="s">
        <v>215</v>
      </c>
      <c r="F159" s="133" t="s">
        <v>216</v>
      </c>
      <c r="G159" s="134" t="s">
        <v>212</v>
      </c>
      <c r="H159" s="135">
        <v>762</v>
      </c>
      <c r="I159" s="136"/>
      <c r="J159" s="137">
        <f t="shared" si="10"/>
        <v>0</v>
      </c>
      <c r="K159" s="138"/>
      <c r="L159" s="30"/>
      <c r="M159" s="139" t="s">
        <v>1</v>
      </c>
      <c r="N159" s="140" t="s">
        <v>44</v>
      </c>
      <c r="P159" s="141">
        <f t="shared" si="11"/>
        <v>0</v>
      </c>
      <c r="Q159" s="141">
        <v>0</v>
      </c>
      <c r="R159" s="141">
        <f t="shared" si="12"/>
        <v>0</v>
      </c>
      <c r="S159" s="141">
        <v>0</v>
      </c>
      <c r="T159" s="142">
        <f t="shared" si="13"/>
        <v>0</v>
      </c>
      <c r="AR159" s="143" t="s">
        <v>149</v>
      </c>
      <c r="AT159" s="143" t="s">
        <v>145</v>
      </c>
      <c r="AU159" s="143" t="s">
        <v>89</v>
      </c>
      <c r="AY159" s="15" t="s">
        <v>143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5" t="s">
        <v>87</v>
      </c>
      <c r="BK159" s="144">
        <f t="shared" si="19"/>
        <v>0</v>
      </c>
      <c r="BL159" s="15" t="s">
        <v>149</v>
      </c>
      <c r="BM159" s="143" t="s">
        <v>217</v>
      </c>
    </row>
    <row r="160" spans="2:65" s="12" customFormat="1" ht="11.25">
      <c r="B160" s="145"/>
      <c r="D160" s="146" t="s">
        <v>169</v>
      </c>
      <c r="E160" s="152" t="s">
        <v>1</v>
      </c>
      <c r="F160" s="147" t="s">
        <v>218</v>
      </c>
      <c r="H160" s="148">
        <v>762</v>
      </c>
      <c r="I160" s="149"/>
      <c r="L160" s="145"/>
      <c r="M160" s="150"/>
      <c r="T160" s="151"/>
      <c r="AT160" s="152" t="s">
        <v>169</v>
      </c>
      <c r="AU160" s="152" t="s">
        <v>89</v>
      </c>
      <c r="AV160" s="12" t="s">
        <v>89</v>
      </c>
      <c r="AW160" s="12" t="s">
        <v>36</v>
      </c>
      <c r="AX160" s="12" t="s">
        <v>87</v>
      </c>
      <c r="AY160" s="152" t="s">
        <v>143</v>
      </c>
    </row>
    <row r="161" spans="2:65" s="1" customFormat="1" ht="49.15" customHeight="1">
      <c r="B161" s="30"/>
      <c r="C161" s="131" t="s">
        <v>219</v>
      </c>
      <c r="D161" s="131" t="s">
        <v>145</v>
      </c>
      <c r="E161" s="132" t="s">
        <v>220</v>
      </c>
      <c r="F161" s="133" t="s">
        <v>221</v>
      </c>
      <c r="G161" s="134" t="s">
        <v>212</v>
      </c>
      <c r="H161" s="135">
        <v>374.4</v>
      </c>
      <c r="I161" s="136"/>
      <c r="J161" s="137">
        <f>ROUND(I161*H161,2)</f>
        <v>0</v>
      </c>
      <c r="K161" s="138"/>
      <c r="L161" s="30"/>
      <c r="M161" s="139" t="s">
        <v>1</v>
      </c>
      <c r="N161" s="140" t="s">
        <v>44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149</v>
      </c>
      <c r="AT161" s="143" t="s">
        <v>145</v>
      </c>
      <c r="AU161" s="143" t="s">
        <v>89</v>
      </c>
      <c r="AY161" s="15" t="s">
        <v>143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5" t="s">
        <v>87</v>
      </c>
      <c r="BK161" s="144">
        <f>ROUND(I161*H161,2)</f>
        <v>0</v>
      </c>
      <c r="BL161" s="15" t="s">
        <v>149</v>
      </c>
      <c r="BM161" s="143" t="s">
        <v>222</v>
      </c>
    </row>
    <row r="162" spans="2:65" s="12" customFormat="1" ht="11.25">
      <c r="B162" s="145"/>
      <c r="D162" s="146" t="s">
        <v>169</v>
      </c>
      <c r="E162" s="152" t="s">
        <v>1</v>
      </c>
      <c r="F162" s="147" t="s">
        <v>223</v>
      </c>
      <c r="H162" s="148">
        <v>374.4</v>
      </c>
      <c r="I162" s="149"/>
      <c r="L162" s="145"/>
      <c r="M162" s="150"/>
      <c r="T162" s="151"/>
      <c r="AT162" s="152" t="s">
        <v>169</v>
      </c>
      <c r="AU162" s="152" t="s">
        <v>89</v>
      </c>
      <c r="AV162" s="12" t="s">
        <v>89</v>
      </c>
      <c r="AW162" s="12" t="s">
        <v>36</v>
      </c>
      <c r="AX162" s="12" t="s">
        <v>87</v>
      </c>
      <c r="AY162" s="152" t="s">
        <v>143</v>
      </c>
    </row>
    <row r="163" spans="2:65" s="1" customFormat="1" ht="62.65" customHeight="1">
      <c r="B163" s="30"/>
      <c r="C163" s="131" t="s">
        <v>224</v>
      </c>
      <c r="D163" s="131" t="s">
        <v>145</v>
      </c>
      <c r="E163" s="132" t="s">
        <v>225</v>
      </c>
      <c r="F163" s="133" t="s">
        <v>226</v>
      </c>
      <c r="G163" s="134" t="s">
        <v>212</v>
      </c>
      <c r="H163" s="135">
        <v>1084.9000000000001</v>
      </c>
      <c r="I163" s="136"/>
      <c r="J163" s="137">
        <f>ROUND(I163*H163,2)</f>
        <v>0</v>
      </c>
      <c r="K163" s="138"/>
      <c r="L163" s="30"/>
      <c r="M163" s="139" t="s">
        <v>1</v>
      </c>
      <c r="N163" s="140" t="s">
        <v>44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149</v>
      </c>
      <c r="AT163" s="143" t="s">
        <v>145</v>
      </c>
      <c r="AU163" s="143" t="s">
        <v>89</v>
      </c>
      <c r="AY163" s="15" t="s">
        <v>143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5" t="s">
        <v>87</v>
      </c>
      <c r="BK163" s="144">
        <f>ROUND(I163*H163,2)</f>
        <v>0</v>
      </c>
      <c r="BL163" s="15" t="s">
        <v>149</v>
      </c>
      <c r="BM163" s="143" t="s">
        <v>227</v>
      </c>
    </row>
    <row r="164" spans="2:65" s="12" customFormat="1" ht="11.25">
      <c r="B164" s="145"/>
      <c r="D164" s="146" t="s">
        <v>169</v>
      </c>
      <c r="E164" s="152" t="s">
        <v>1</v>
      </c>
      <c r="F164" s="147" t="s">
        <v>228</v>
      </c>
      <c r="H164" s="148">
        <v>265</v>
      </c>
      <c r="I164" s="149"/>
      <c r="L164" s="145"/>
      <c r="M164" s="150"/>
      <c r="T164" s="151"/>
      <c r="AT164" s="152" t="s">
        <v>169</v>
      </c>
      <c r="AU164" s="152" t="s">
        <v>89</v>
      </c>
      <c r="AV164" s="12" t="s">
        <v>89</v>
      </c>
      <c r="AW164" s="12" t="s">
        <v>36</v>
      </c>
      <c r="AX164" s="12" t="s">
        <v>79</v>
      </c>
      <c r="AY164" s="152" t="s">
        <v>143</v>
      </c>
    </row>
    <row r="165" spans="2:65" s="12" customFormat="1" ht="11.25">
      <c r="B165" s="145"/>
      <c r="D165" s="146" t="s">
        <v>169</v>
      </c>
      <c r="E165" s="152" t="s">
        <v>1</v>
      </c>
      <c r="F165" s="147" t="s">
        <v>229</v>
      </c>
      <c r="H165" s="148">
        <v>508</v>
      </c>
      <c r="I165" s="149"/>
      <c r="L165" s="145"/>
      <c r="M165" s="150"/>
      <c r="T165" s="151"/>
      <c r="AT165" s="152" t="s">
        <v>169</v>
      </c>
      <c r="AU165" s="152" t="s">
        <v>89</v>
      </c>
      <c r="AV165" s="12" t="s">
        <v>89</v>
      </c>
      <c r="AW165" s="12" t="s">
        <v>36</v>
      </c>
      <c r="AX165" s="12" t="s">
        <v>79</v>
      </c>
      <c r="AY165" s="152" t="s">
        <v>143</v>
      </c>
    </row>
    <row r="166" spans="2:65" s="12" customFormat="1" ht="11.25">
      <c r="B166" s="145"/>
      <c r="D166" s="146" t="s">
        <v>169</v>
      </c>
      <c r="E166" s="152" t="s">
        <v>1</v>
      </c>
      <c r="F166" s="147" t="s">
        <v>230</v>
      </c>
      <c r="H166" s="148">
        <v>230.4</v>
      </c>
      <c r="I166" s="149"/>
      <c r="L166" s="145"/>
      <c r="M166" s="150"/>
      <c r="T166" s="151"/>
      <c r="AT166" s="152" t="s">
        <v>169</v>
      </c>
      <c r="AU166" s="152" t="s">
        <v>89</v>
      </c>
      <c r="AV166" s="12" t="s">
        <v>89</v>
      </c>
      <c r="AW166" s="12" t="s">
        <v>36</v>
      </c>
      <c r="AX166" s="12" t="s">
        <v>79</v>
      </c>
      <c r="AY166" s="152" t="s">
        <v>143</v>
      </c>
    </row>
    <row r="167" spans="2:65" s="12" customFormat="1" ht="11.25">
      <c r="B167" s="145"/>
      <c r="D167" s="146" t="s">
        <v>169</v>
      </c>
      <c r="E167" s="152" t="s">
        <v>1</v>
      </c>
      <c r="F167" s="147" t="s">
        <v>231</v>
      </c>
      <c r="H167" s="148">
        <v>81.5</v>
      </c>
      <c r="I167" s="149"/>
      <c r="L167" s="145"/>
      <c r="M167" s="150"/>
      <c r="T167" s="151"/>
      <c r="AT167" s="152" t="s">
        <v>169</v>
      </c>
      <c r="AU167" s="152" t="s">
        <v>89</v>
      </c>
      <c r="AV167" s="12" t="s">
        <v>89</v>
      </c>
      <c r="AW167" s="12" t="s">
        <v>36</v>
      </c>
      <c r="AX167" s="12" t="s">
        <v>79</v>
      </c>
      <c r="AY167" s="152" t="s">
        <v>143</v>
      </c>
    </row>
    <row r="168" spans="2:65" s="13" customFormat="1" ht="11.25">
      <c r="B168" s="153"/>
      <c r="D168" s="146" t="s">
        <v>169</v>
      </c>
      <c r="E168" s="154" t="s">
        <v>1</v>
      </c>
      <c r="F168" s="155" t="s">
        <v>232</v>
      </c>
      <c r="H168" s="156">
        <v>1084.9000000000001</v>
      </c>
      <c r="I168" s="157"/>
      <c r="L168" s="153"/>
      <c r="M168" s="158"/>
      <c r="T168" s="159"/>
      <c r="AT168" s="154" t="s">
        <v>169</v>
      </c>
      <c r="AU168" s="154" t="s">
        <v>89</v>
      </c>
      <c r="AV168" s="13" t="s">
        <v>149</v>
      </c>
      <c r="AW168" s="13" t="s">
        <v>36</v>
      </c>
      <c r="AX168" s="13" t="s">
        <v>87</v>
      </c>
      <c r="AY168" s="154" t="s">
        <v>143</v>
      </c>
    </row>
    <row r="169" spans="2:65" s="1" customFormat="1" ht="62.65" customHeight="1">
      <c r="B169" s="30"/>
      <c r="C169" s="131" t="s">
        <v>233</v>
      </c>
      <c r="D169" s="131" t="s">
        <v>145</v>
      </c>
      <c r="E169" s="132" t="s">
        <v>234</v>
      </c>
      <c r="F169" s="133" t="s">
        <v>235</v>
      </c>
      <c r="G169" s="134" t="s">
        <v>212</v>
      </c>
      <c r="H169" s="135">
        <v>2349.5</v>
      </c>
      <c r="I169" s="136"/>
      <c r="J169" s="137">
        <f>ROUND(I169*H169,2)</f>
        <v>0</v>
      </c>
      <c r="K169" s="138"/>
      <c r="L169" s="30"/>
      <c r="M169" s="139" t="s">
        <v>1</v>
      </c>
      <c r="N169" s="140" t="s">
        <v>44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149</v>
      </c>
      <c r="AT169" s="143" t="s">
        <v>145</v>
      </c>
      <c r="AU169" s="143" t="s">
        <v>89</v>
      </c>
      <c r="AY169" s="15" t="s">
        <v>143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87</v>
      </c>
      <c r="BK169" s="144">
        <f>ROUND(I169*H169,2)</f>
        <v>0</v>
      </c>
      <c r="BL169" s="15" t="s">
        <v>149</v>
      </c>
      <c r="BM169" s="143" t="s">
        <v>236</v>
      </c>
    </row>
    <row r="170" spans="2:65" s="12" customFormat="1" ht="11.25">
      <c r="B170" s="145"/>
      <c r="D170" s="146" t="s">
        <v>169</v>
      </c>
      <c r="E170" s="152" t="s">
        <v>1</v>
      </c>
      <c r="F170" s="147" t="s">
        <v>237</v>
      </c>
      <c r="H170" s="148">
        <v>1505</v>
      </c>
      <c r="I170" s="149"/>
      <c r="L170" s="145"/>
      <c r="M170" s="150"/>
      <c r="T170" s="151"/>
      <c r="AT170" s="152" t="s">
        <v>169</v>
      </c>
      <c r="AU170" s="152" t="s">
        <v>89</v>
      </c>
      <c r="AV170" s="12" t="s">
        <v>89</v>
      </c>
      <c r="AW170" s="12" t="s">
        <v>36</v>
      </c>
      <c r="AX170" s="12" t="s">
        <v>79</v>
      </c>
      <c r="AY170" s="152" t="s">
        <v>143</v>
      </c>
    </row>
    <row r="171" spans="2:65" s="12" customFormat="1" ht="11.25">
      <c r="B171" s="145"/>
      <c r="D171" s="146" t="s">
        <v>169</v>
      </c>
      <c r="E171" s="152" t="s">
        <v>1</v>
      </c>
      <c r="F171" s="147" t="s">
        <v>238</v>
      </c>
      <c r="H171" s="148">
        <v>254</v>
      </c>
      <c r="I171" s="149"/>
      <c r="L171" s="145"/>
      <c r="M171" s="150"/>
      <c r="T171" s="151"/>
      <c r="AT171" s="152" t="s">
        <v>169</v>
      </c>
      <c r="AU171" s="152" t="s">
        <v>89</v>
      </c>
      <c r="AV171" s="12" t="s">
        <v>89</v>
      </c>
      <c r="AW171" s="12" t="s">
        <v>36</v>
      </c>
      <c r="AX171" s="12" t="s">
        <v>79</v>
      </c>
      <c r="AY171" s="152" t="s">
        <v>143</v>
      </c>
    </row>
    <row r="172" spans="2:65" s="12" customFormat="1" ht="11.25">
      <c r="B172" s="145"/>
      <c r="D172" s="146" t="s">
        <v>169</v>
      </c>
      <c r="E172" s="152" t="s">
        <v>1</v>
      </c>
      <c r="F172" s="147" t="s">
        <v>239</v>
      </c>
      <c r="H172" s="148">
        <v>144</v>
      </c>
      <c r="I172" s="149"/>
      <c r="L172" s="145"/>
      <c r="M172" s="150"/>
      <c r="T172" s="151"/>
      <c r="AT172" s="152" t="s">
        <v>169</v>
      </c>
      <c r="AU172" s="152" t="s">
        <v>89</v>
      </c>
      <c r="AV172" s="12" t="s">
        <v>89</v>
      </c>
      <c r="AW172" s="12" t="s">
        <v>36</v>
      </c>
      <c r="AX172" s="12" t="s">
        <v>79</v>
      </c>
      <c r="AY172" s="152" t="s">
        <v>143</v>
      </c>
    </row>
    <row r="173" spans="2:65" s="12" customFormat="1" ht="11.25">
      <c r="B173" s="145"/>
      <c r="D173" s="146" t="s">
        <v>169</v>
      </c>
      <c r="E173" s="152" t="s">
        <v>1</v>
      </c>
      <c r="F173" s="147" t="s">
        <v>240</v>
      </c>
      <c r="H173" s="148">
        <v>446.5</v>
      </c>
      <c r="I173" s="149"/>
      <c r="L173" s="145"/>
      <c r="M173" s="150"/>
      <c r="T173" s="151"/>
      <c r="AT173" s="152" t="s">
        <v>169</v>
      </c>
      <c r="AU173" s="152" t="s">
        <v>89</v>
      </c>
      <c r="AV173" s="12" t="s">
        <v>89</v>
      </c>
      <c r="AW173" s="12" t="s">
        <v>36</v>
      </c>
      <c r="AX173" s="12" t="s">
        <v>79</v>
      </c>
      <c r="AY173" s="152" t="s">
        <v>143</v>
      </c>
    </row>
    <row r="174" spans="2:65" s="13" customFormat="1" ht="11.25">
      <c r="B174" s="153"/>
      <c r="D174" s="146" t="s">
        <v>169</v>
      </c>
      <c r="E174" s="154" t="s">
        <v>1</v>
      </c>
      <c r="F174" s="155" t="s">
        <v>232</v>
      </c>
      <c r="H174" s="156">
        <v>2349.5</v>
      </c>
      <c r="I174" s="157"/>
      <c r="L174" s="153"/>
      <c r="M174" s="158"/>
      <c r="T174" s="159"/>
      <c r="AT174" s="154" t="s">
        <v>169</v>
      </c>
      <c r="AU174" s="154" t="s">
        <v>89</v>
      </c>
      <c r="AV174" s="13" t="s">
        <v>149</v>
      </c>
      <c r="AW174" s="13" t="s">
        <v>36</v>
      </c>
      <c r="AX174" s="13" t="s">
        <v>87</v>
      </c>
      <c r="AY174" s="154" t="s">
        <v>143</v>
      </c>
    </row>
    <row r="175" spans="2:65" s="1" customFormat="1" ht="66.75" customHeight="1">
      <c r="B175" s="30"/>
      <c r="C175" s="131" t="s">
        <v>7</v>
      </c>
      <c r="D175" s="131" t="s">
        <v>145</v>
      </c>
      <c r="E175" s="132" t="s">
        <v>241</v>
      </c>
      <c r="F175" s="133" t="s">
        <v>242</v>
      </c>
      <c r="G175" s="134" t="s">
        <v>212</v>
      </c>
      <c r="H175" s="135">
        <v>42291</v>
      </c>
      <c r="I175" s="136"/>
      <c r="J175" s="137">
        <f>ROUND(I175*H175,2)</f>
        <v>0</v>
      </c>
      <c r="K175" s="138"/>
      <c r="L175" s="30"/>
      <c r="M175" s="139" t="s">
        <v>1</v>
      </c>
      <c r="N175" s="140" t="s">
        <v>44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149</v>
      </c>
      <c r="AT175" s="143" t="s">
        <v>145</v>
      </c>
      <c r="AU175" s="143" t="s">
        <v>89</v>
      </c>
      <c r="AY175" s="15" t="s">
        <v>143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5" t="s">
        <v>87</v>
      </c>
      <c r="BK175" s="144">
        <f>ROUND(I175*H175,2)</f>
        <v>0</v>
      </c>
      <c r="BL175" s="15" t="s">
        <v>149</v>
      </c>
      <c r="BM175" s="143" t="s">
        <v>243</v>
      </c>
    </row>
    <row r="176" spans="2:65" s="12" customFormat="1" ht="11.25">
      <c r="B176" s="145"/>
      <c r="D176" s="146" t="s">
        <v>169</v>
      </c>
      <c r="F176" s="147" t="s">
        <v>244</v>
      </c>
      <c r="H176" s="148">
        <v>42291</v>
      </c>
      <c r="I176" s="149"/>
      <c r="L176" s="145"/>
      <c r="M176" s="150"/>
      <c r="T176" s="151"/>
      <c r="AT176" s="152" t="s">
        <v>169</v>
      </c>
      <c r="AU176" s="152" t="s">
        <v>89</v>
      </c>
      <c r="AV176" s="12" t="s">
        <v>89</v>
      </c>
      <c r="AW176" s="12" t="s">
        <v>4</v>
      </c>
      <c r="AX176" s="12" t="s">
        <v>87</v>
      </c>
      <c r="AY176" s="152" t="s">
        <v>143</v>
      </c>
    </row>
    <row r="177" spans="2:65" s="1" customFormat="1" ht="44.25" customHeight="1">
      <c r="B177" s="30"/>
      <c r="C177" s="131" t="s">
        <v>245</v>
      </c>
      <c r="D177" s="131" t="s">
        <v>145</v>
      </c>
      <c r="E177" s="132" t="s">
        <v>246</v>
      </c>
      <c r="F177" s="133" t="s">
        <v>247</v>
      </c>
      <c r="G177" s="134" t="s">
        <v>212</v>
      </c>
      <c r="H177" s="135">
        <v>1084.9000000000001</v>
      </c>
      <c r="I177" s="136"/>
      <c r="J177" s="137">
        <f>ROUND(I177*H177,2)</f>
        <v>0</v>
      </c>
      <c r="K177" s="138"/>
      <c r="L177" s="30"/>
      <c r="M177" s="139" t="s">
        <v>1</v>
      </c>
      <c r="N177" s="140" t="s">
        <v>44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149</v>
      </c>
      <c r="AT177" s="143" t="s">
        <v>145</v>
      </c>
      <c r="AU177" s="143" t="s">
        <v>89</v>
      </c>
      <c r="AY177" s="15" t="s">
        <v>143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5" t="s">
        <v>87</v>
      </c>
      <c r="BK177" s="144">
        <f>ROUND(I177*H177,2)</f>
        <v>0</v>
      </c>
      <c r="BL177" s="15" t="s">
        <v>149</v>
      </c>
      <c r="BM177" s="143" t="s">
        <v>248</v>
      </c>
    </row>
    <row r="178" spans="2:65" s="12" customFormat="1" ht="11.25">
      <c r="B178" s="145"/>
      <c r="D178" s="146" t="s">
        <v>169</v>
      </c>
      <c r="E178" s="152" t="s">
        <v>1</v>
      </c>
      <c r="F178" s="147" t="s">
        <v>228</v>
      </c>
      <c r="H178" s="148">
        <v>265</v>
      </c>
      <c r="I178" s="149"/>
      <c r="L178" s="145"/>
      <c r="M178" s="150"/>
      <c r="T178" s="151"/>
      <c r="AT178" s="152" t="s">
        <v>169</v>
      </c>
      <c r="AU178" s="152" t="s">
        <v>89</v>
      </c>
      <c r="AV178" s="12" t="s">
        <v>89</v>
      </c>
      <c r="AW178" s="12" t="s">
        <v>36</v>
      </c>
      <c r="AX178" s="12" t="s">
        <v>79</v>
      </c>
      <c r="AY178" s="152" t="s">
        <v>143</v>
      </c>
    </row>
    <row r="179" spans="2:65" s="12" customFormat="1" ht="11.25">
      <c r="B179" s="145"/>
      <c r="D179" s="146" t="s">
        <v>169</v>
      </c>
      <c r="E179" s="152" t="s">
        <v>1</v>
      </c>
      <c r="F179" s="147" t="s">
        <v>229</v>
      </c>
      <c r="H179" s="148">
        <v>508</v>
      </c>
      <c r="I179" s="149"/>
      <c r="L179" s="145"/>
      <c r="M179" s="150"/>
      <c r="T179" s="151"/>
      <c r="AT179" s="152" t="s">
        <v>169</v>
      </c>
      <c r="AU179" s="152" t="s">
        <v>89</v>
      </c>
      <c r="AV179" s="12" t="s">
        <v>89</v>
      </c>
      <c r="AW179" s="12" t="s">
        <v>36</v>
      </c>
      <c r="AX179" s="12" t="s">
        <v>79</v>
      </c>
      <c r="AY179" s="152" t="s">
        <v>143</v>
      </c>
    </row>
    <row r="180" spans="2:65" s="12" customFormat="1" ht="11.25">
      <c r="B180" s="145"/>
      <c r="D180" s="146" t="s">
        <v>169</v>
      </c>
      <c r="E180" s="152" t="s">
        <v>1</v>
      </c>
      <c r="F180" s="147" t="s">
        <v>230</v>
      </c>
      <c r="H180" s="148">
        <v>230.4</v>
      </c>
      <c r="I180" s="149"/>
      <c r="L180" s="145"/>
      <c r="M180" s="150"/>
      <c r="T180" s="151"/>
      <c r="AT180" s="152" t="s">
        <v>169</v>
      </c>
      <c r="AU180" s="152" t="s">
        <v>89</v>
      </c>
      <c r="AV180" s="12" t="s">
        <v>89</v>
      </c>
      <c r="AW180" s="12" t="s">
        <v>36</v>
      </c>
      <c r="AX180" s="12" t="s">
        <v>79</v>
      </c>
      <c r="AY180" s="152" t="s">
        <v>143</v>
      </c>
    </row>
    <row r="181" spans="2:65" s="12" customFormat="1" ht="11.25">
      <c r="B181" s="145"/>
      <c r="D181" s="146" t="s">
        <v>169</v>
      </c>
      <c r="E181" s="152" t="s">
        <v>1</v>
      </c>
      <c r="F181" s="147" t="s">
        <v>231</v>
      </c>
      <c r="H181" s="148">
        <v>81.5</v>
      </c>
      <c r="I181" s="149"/>
      <c r="L181" s="145"/>
      <c r="M181" s="150"/>
      <c r="T181" s="151"/>
      <c r="AT181" s="152" t="s">
        <v>169</v>
      </c>
      <c r="AU181" s="152" t="s">
        <v>89</v>
      </c>
      <c r="AV181" s="12" t="s">
        <v>89</v>
      </c>
      <c r="AW181" s="12" t="s">
        <v>36</v>
      </c>
      <c r="AX181" s="12" t="s">
        <v>79</v>
      </c>
      <c r="AY181" s="152" t="s">
        <v>143</v>
      </c>
    </row>
    <row r="182" spans="2:65" s="13" customFormat="1" ht="11.25">
      <c r="B182" s="153"/>
      <c r="D182" s="146" t="s">
        <v>169</v>
      </c>
      <c r="E182" s="154" t="s">
        <v>1</v>
      </c>
      <c r="F182" s="155" t="s">
        <v>232</v>
      </c>
      <c r="H182" s="156">
        <v>1084.9000000000001</v>
      </c>
      <c r="I182" s="157"/>
      <c r="L182" s="153"/>
      <c r="M182" s="158"/>
      <c r="T182" s="159"/>
      <c r="AT182" s="154" t="s">
        <v>169</v>
      </c>
      <c r="AU182" s="154" t="s">
        <v>89</v>
      </c>
      <c r="AV182" s="13" t="s">
        <v>149</v>
      </c>
      <c r="AW182" s="13" t="s">
        <v>36</v>
      </c>
      <c r="AX182" s="13" t="s">
        <v>87</v>
      </c>
      <c r="AY182" s="154" t="s">
        <v>143</v>
      </c>
    </row>
    <row r="183" spans="2:65" s="1" customFormat="1" ht="49.15" customHeight="1">
      <c r="B183" s="30"/>
      <c r="C183" s="131" t="s">
        <v>249</v>
      </c>
      <c r="D183" s="131" t="s">
        <v>145</v>
      </c>
      <c r="E183" s="132" t="s">
        <v>250</v>
      </c>
      <c r="F183" s="133" t="s">
        <v>251</v>
      </c>
      <c r="G183" s="134" t="s">
        <v>212</v>
      </c>
      <c r="H183" s="135">
        <v>265</v>
      </c>
      <c r="I183" s="136"/>
      <c r="J183" s="137">
        <f>ROUND(I183*H183,2)</f>
        <v>0</v>
      </c>
      <c r="K183" s="138"/>
      <c r="L183" s="30"/>
      <c r="M183" s="139" t="s">
        <v>1</v>
      </c>
      <c r="N183" s="140" t="s">
        <v>44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149</v>
      </c>
      <c r="AT183" s="143" t="s">
        <v>145</v>
      </c>
      <c r="AU183" s="143" t="s">
        <v>89</v>
      </c>
      <c r="AY183" s="15" t="s">
        <v>143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87</v>
      </c>
      <c r="BK183" s="144">
        <f>ROUND(I183*H183,2)</f>
        <v>0</v>
      </c>
      <c r="BL183" s="15" t="s">
        <v>149</v>
      </c>
      <c r="BM183" s="143" t="s">
        <v>252</v>
      </c>
    </row>
    <row r="184" spans="2:65" s="1" customFormat="1" ht="37.9" customHeight="1">
      <c r="B184" s="30"/>
      <c r="C184" s="131" t="s">
        <v>253</v>
      </c>
      <c r="D184" s="131" t="s">
        <v>145</v>
      </c>
      <c r="E184" s="132" t="s">
        <v>254</v>
      </c>
      <c r="F184" s="133" t="s">
        <v>255</v>
      </c>
      <c r="G184" s="134" t="s">
        <v>212</v>
      </c>
      <c r="H184" s="135">
        <v>2349.5</v>
      </c>
      <c r="I184" s="136"/>
      <c r="J184" s="137">
        <f>ROUND(I184*H184,2)</f>
        <v>0</v>
      </c>
      <c r="K184" s="138"/>
      <c r="L184" s="30"/>
      <c r="M184" s="139" t="s">
        <v>1</v>
      </c>
      <c r="N184" s="140" t="s">
        <v>44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149</v>
      </c>
      <c r="AT184" s="143" t="s">
        <v>145</v>
      </c>
      <c r="AU184" s="143" t="s">
        <v>89</v>
      </c>
      <c r="AY184" s="15" t="s">
        <v>143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5" t="s">
        <v>87</v>
      </c>
      <c r="BK184" s="144">
        <f>ROUND(I184*H184,2)</f>
        <v>0</v>
      </c>
      <c r="BL184" s="15" t="s">
        <v>149</v>
      </c>
      <c r="BM184" s="143" t="s">
        <v>256</v>
      </c>
    </row>
    <row r="185" spans="2:65" s="12" customFormat="1" ht="11.25">
      <c r="B185" s="145"/>
      <c r="D185" s="146" t="s">
        <v>169</v>
      </c>
      <c r="E185" s="152" t="s">
        <v>1</v>
      </c>
      <c r="F185" s="147" t="s">
        <v>237</v>
      </c>
      <c r="H185" s="148">
        <v>1505</v>
      </c>
      <c r="I185" s="149"/>
      <c r="L185" s="145"/>
      <c r="M185" s="150"/>
      <c r="T185" s="151"/>
      <c r="AT185" s="152" t="s">
        <v>169</v>
      </c>
      <c r="AU185" s="152" t="s">
        <v>89</v>
      </c>
      <c r="AV185" s="12" t="s">
        <v>89</v>
      </c>
      <c r="AW185" s="12" t="s">
        <v>36</v>
      </c>
      <c r="AX185" s="12" t="s">
        <v>79</v>
      </c>
      <c r="AY185" s="152" t="s">
        <v>143</v>
      </c>
    </row>
    <row r="186" spans="2:65" s="12" customFormat="1" ht="11.25">
      <c r="B186" s="145"/>
      <c r="D186" s="146" t="s">
        <v>169</v>
      </c>
      <c r="E186" s="152" t="s">
        <v>1</v>
      </c>
      <c r="F186" s="147" t="s">
        <v>238</v>
      </c>
      <c r="H186" s="148">
        <v>254</v>
      </c>
      <c r="I186" s="149"/>
      <c r="L186" s="145"/>
      <c r="M186" s="150"/>
      <c r="T186" s="151"/>
      <c r="AT186" s="152" t="s">
        <v>169</v>
      </c>
      <c r="AU186" s="152" t="s">
        <v>89</v>
      </c>
      <c r="AV186" s="12" t="s">
        <v>89</v>
      </c>
      <c r="AW186" s="12" t="s">
        <v>36</v>
      </c>
      <c r="AX186" s="12" t="s">
        <v>79</v>
      </c>
      <c r="AY186" s="152" t="s">
        <v>143</v>
      </c>
    </row>
    <row r="187" spans="2:65" s="12" customFormat="1" ht="11.25">
      <c r="B187" s="145"/>
      <c r="D187" s="146" t="s">
        <v>169</v>
      </c>
      <c r="E187" s="152" t="s">
        <v>1</v>
      </c>
      <c r="F187" s="147" t="s">
        <v>239</v>
      </c>
      <c r="H187" s="148">
        <v>144</v>
      </c>
      <c r="I187" s="149"/>
      <c r="L187" s="145"/>
      <c r="M187" s="150"/>
      <c r="T187" s="151"/>
      <c r="AT187" s="152" t="s">
        <v>169</v>
      </c>
      <c r="AU187" s="152" t="s">
        <v>89</v>
      </c>
      <c r="AV187" s="12" t="s">
        <v>89</v>
      </c>
      <c r="AW187" s="12" t="s">
        <v>36</v>
      </c>
      <c r="AX187" s="12" t="s">
        <v>79</v>
      </c>
      <c r="AY187" s="152" t="s">
        <v>143</v>
      </c>
    </row>
    <row r="188" spans="2:65" s="12" customFormat="1" ht="11.25">
      <c r="B188" s="145"/>
      <c r="D188" s="146" t="s">
        <v>169</v>
      </c>
      <c r="E188" s="152" t="s">
        <v>1</v>
      </c>
      <c r="F188" s="147" t="s">
        <v>240</v>
      </c>
      <c r="H188" s="148">
        <v>446.5</v>
      </c>
      <c r="I188" s="149"/>
      <c r="L188" s="145"/>
      <c r="M188" s="150"/>
      <c r="T188" s="151"/>
      <c r="AT188" s="152" t="s">
        <v>169</v>
      </c>
      <c r="AU188" s="152" t="s">
        <v>89</v>
      </c>
      <c r="AV188" s="12" t="s">
        <v>89</v>
      </c>
      <c r="AW188" s="12" t="s">
        <v>36</v>
      </c>
      <c r="AX188" s="12" t="s">
        <v>79</v>
      </c>
      <c r="AY188" s="152" t="s">
        <v>143</v>
      </c>
    </row>
    <row r="189" spans="2:65" s="13" customFormat="1" ht="11.25">
      <c r="B189" s="153"/>
      <c r="D189" s="146" t="s">
        <v>169</v>
      </c>
      <c r="E189" s="154" t="s">
        <v>1</v>
      </c>
      <c r="F189" s="155" t="s">
        <v>232</v>
      </c>
      <c r="H189" s="156">
        <v>2349.5</v>
      </c>
      <c r="I189" s="157"/>
      <c r="L189" s="153"/>
      <c r="M189" s="158"/>
      <c r="T189" s="159"/>
      <c r="AT189" s="154" t="s">
        <v>169</v>
      </c>
      <c r="AU189" s="154" t="s">
        <v>89</v>
      </c>
      <c r="AV189" s="13" t="s">
        <v>149</v>
      </c>
      <c r="AW189" s="13" t="s">
        <v>36</v>
      </c>
      <c r="AX189" s="13" t="s">
        <v>87</v>
      </c>
      <c r="AY189" s="154" t="s">
        <v>143</v>
      </c>
    </row>
    <row r="190" spans="2:65" s="1" customFormat="1" ht="44.25" customHeight="1">
      <c r="B190" s="30"/>
      <c r="C190" s="131" t="s">
        <v>257</v>
      </c>
      <c r="D190" s="131" t="s">
        <v>145</v>
      </c>
      <c r="E190" s="132" t="s">
        <v>258</v>
      </c>
      <c r="F190" s="133" t="s">
        <v>259</v>
      </c>
      <c r="G190" s="134" t="s">
        <v>260</v>
      </c>
      <c r="H190" s="135">
        <v>4699</v>
      </c>
      <c r="I190" s="136"/>
      <c r="J190" s="137">
        <f>ROUND(I190*H190,2)</f>
        <v>0</v>
      </c>
      <c r="K190" s="138"/>
      <c r="L190" s="30"/>
      <c r="M190" s="139" t="s">
        <v>1</v>
      </c>
      <c r="N190" s="140" t="s">
        <v>44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149</v>
      </c>
      <c r="AT190" s="143" t="s">
        <v>145</v>
      </c>
      <c r="AU190" s="143" t="s">
        <v>89</v>
      </c>
      <c r="AY190" s="15" t="s">
        <v>143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5" t="s">
        <v>87</v>
      </c>
      <c r="BK190" s="144">
        <f>ROUND(I190*H190,2)</f>
        <v>0</v>
      </c>
      <c r="BL190" s="15" t="s">
        <v>149</v>
      </c>
      <c r="BM190" s="143" t="s">
        <v>261</v>
      </c>
    </row>
    <row r="191" spans="2:65" s="12" customFormat="1" ht="11.25">
      <c r="B191" s="145"/>
      <c r="D191" s="146" t="s">
        <v>169</v>
      </c>
      <c r="E191" s="152" t="s">
        <v>1</v>
      </c>
      <c r="F191" s="147" t="s">
        <v>237</v>
      </c>
      <c r="H191" s="148">
        <v>1505</v>
      </c>
      <c r="I191" s="149"/>
      <c r="L191" s="145"/>
      <c r="M191" s="150"/>
      <c r="T191" s="151"/>
      <c r="AT191" s="152" t="s">
        <v>169</v>
      </c>
      <c r="AU191" s="152" t="s">
        <v>89</v>
      </c>
      <c r="AV191" s="12" t="s">
        <v>89</v>
      </c>
      <c r="AW191" s="12" t="s">
        <v>36</v>
      </c>
      <c r="AX191" s="12" t="s">
        <v>79</v>
      </c>
      <c r="AY191" s="152" t="s">
        <v>143</v>
      </c>
    </row>
    <row r="192" spans="2:65" s="12" customFormat="1" ht="11.25">
      <c r="B192" s="145"/>
      <c r="D192" s="146" t="s">
        <v>169</v>
      </c>
      <c r="E192" s="152" t="s">
        <v>1</v>
      </c>
      <c r="F192" s="147" t="s">
        <v>238</v>
      </c>
      <c r="H192" s="148">
        <v>254</v>
      </c>
      <c r="I192" s="149"/>
      <c r="L192" s="145"/>
      <c r="M192" s="150"/>
      <c r="T192" s="151"/>
      <c r="AT192" s="152" t="s">
        <v>169</v>
      </c>
      <c r="AU192" s="152" t="s">
        <v>89</v>
      </c>
      <c r="AV192" s="12" t="s">
        <v>89</v>
      </c>
      <c r="AW192" s="12" t="s">
        <v>36</v>
      </c>
      <c r="AX192" s="12" t="s">
        <v>79</v>
      </c>
      <c r="AY192" s="152" t="s">
        <v>143</v>
      </c>
    </row>
    <row r="193" spans="2:65" s="12" customFormat="1" ht="11.25">
      <c r="B193" s="145"/>
      <c r="D193" s="146" t="s">
        <v>169</v>
      </c>
      <c r="E193" s="152" t="s">
        <v>1</v>
      </c>
      <c r="F193" s="147" t="s">
        <v>239</v>
      </c>
      <c r="H193" s="148">
        <v>144</v>
      </c>
      <c r="I193" s="149"/>
      <c r="L193" s="145"/>
      <c r="M193" s="150"/>
      <c r="T193" s="151"/>
      <c r="AT193" s="152" t="s">
        <v>169</v>
      </c>
      <c r="AU193" s="152" t="s">
        <v>89</v>
      </c>
      <c r="AV193" s="12" t="s">
        <v>89</v>
      </c>
      <c r="AW193" s="12" t="s">
        <v>36</v>
      </c>
      <c r="AX193" s="12" t="s">
        <v>79</v>
      </c>
      <c r="AY193" s="152" t="s">
        <v>143</v>
      </c>
    </row>
    <row r="194" spans="2:65" s="12" customFormat="1" ht="11.25">
      <c r="B194" s="145"/>
      <c r="D194" s="146" t="s">
        <v>169</v>
      </c>
      <c r="E194" s="152" t="s">
        <v>1</v>
      </c>
      <c r="F194" s="147" t="s">
        <v>240</v>
      </c>
      <c r="H194" s="148">
        <v>446.5</v>
      </c>
      <c r="I194" s="149"/>
      <c r="L194" s="145"/>
      <c r="M194" s="150"/>
      <c r="T194" s="151"/>
      <c r="AT194" s="152" t="s">
        <v>169</v>
      </c>
      <c r="AU194" s="152" t="s">
        <v>89</v>
      </c>
      <c r="AV194" s="12" t="s">
        <v>89</v>
      </c>
      <c r="AW194" s="12" t="s">
        <v>36</v>
      </c>
      <c r="AX194" s="12" t="s">
        <v>79</v>
      </c>
      <c r="AY194" s="152" t="s">
        <v>143</v>
      </c>
    </row>
    <row r="195" spans="2:65" s="13" customFormat="1" ht="11.25">
      <c r="B195" s="153"/>
      <c r="D195" s="146" t="s">
        <v>169</v>
      </c>
      <c r="E195" s="154" t="s">
        <v>1</v>
      </c>
      <c r="F195" s="155" t="s">
        <v>232</v>
      </c>
      <c r="H195" s="156">
        <v>2349.5</v>
      </c>
      <c r="I195" s="157"/>
      <c r="L195" s="153"/>
      <c r="M195" s="158"/>
      <c r="T195" s="159"/>
      <c r="AT195" s="154" t="s">
        <v>169</v>
      </c>
      <c r="AU195" s="154" t="s">
        <v>89</v>
      </c>
      <c r="AV195" s="13" t="s">
        <v>149</v>
      </c>
      <c r="AW195" s="13" t="s">
        <v>36</v>
      </c>
      <c r="AX195" s="13" t="s">
        <v>87</v>
      </c>
      <c r="AY195" s="154" t="s">
        <v>143</v>
      </c>
    </row>
    <row r="196" spans="2:65" s="12" customFormat="1" ht="11.25">
      <c r="B196" s="145"/>
      <c r="D196" s="146" t="s">
        <v>169</v>
      </c>
      <c r="F196" s="147" t="s">
        <v>262</v>
      </c>
      <c r="H196" s="148">
        <v>4699</v>
      </c>
      <c r="I196" s="149"/>
      <c r="L196" s="145"/>
      <c r="M196" s="150"/>
      <c r="T196" s="151"/>
      <c r="AT196" s="152" t="s">
        <v>169</v>
      </c>
      <c r="AU196" s="152" t="s">
        <v>89</v>
      </c>
      <c r="AV196" s="12" t="s">
        <v>89</v>
      </c>
      <c r="AW196" s="12" t="s">
        <v>4</v>
      </c>
      <c r="AX196" s="12" t="s">
        <v>87</v>
      </c>
      <c r="AY196" s="152" t="s">
        <v>143</v>
      </c>
    </row>
    <row r="197" spans="2:65" s="1" customFormat="1" ht="44.25" customHeight="1">
      <c r="B197" s="30"/>
      <c r="C197" s="131" t="s">
        <v>263</v>
      </c>
      <c r="D197" s="131" t="s">
        <v>145</v>
      </c>
      <c r="E197" s="132" t="s">
        <v>264</v>
      </c>
      <c r="F197" s="133" t="s">
        <v>265</v>
      </c>
      <c r="G197" s="134" t="s">
        <v>212</v>
      </c>
      <c r="H197" s="135">
        <v>508</v>
      </c>
      <c r="I197" s="136"/>
      <c r="J197" s="137">
        <f>ROUND(I197*H197,2)</f>
        <v>0</v>
      </c>
      <c r="K197" s="138"/>
      <c r="L197" s="30"/>
      <c r="M197" s="139" t="s">
        <v>1</v>
      </c>
      <c r="N197" s="140" t="s">
        <v>44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149</v>
      </c>
      <c r="AT197" s="143" t="s">
        <v>145</v>
      </c>
      <c r="AU197" s="143" t="s">
        <v>89</v>
      </c>
      <c r="AY197" s="15" t="s">
        <v>143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5" t="s">
        <v>87</v>
      </c>
      <c r="BK197" s="144">
        <f>ROUND(I197*H197,2)</f>
        <v>0</v>
      </c>
      <c r="BL197" s="15" t="s">
        <v>149</v>
      </c>
      <c r="BM197" s="143" t="s">
        <v>266</v>
      </c>
    </row>
    <row r="198" spans="2:65" s="12" customFormat="1" ht="11.25">
      <c r="B198" s="145"/>
      <c r="D198" s="146" t="s">
        <v>169</v>
      </c>
      <c r="E198" s="152" t="s">
        <v>1</v>
      </c>
      <c r="F198" s="147" t="s">
        <v>267</v>
      </c>
      <c r="H198" s="148">
        <v>508</v>
      </c>
      <c r="I198" s="149"/>
      <c r="L198" s="145"/>
      <c r="M198" s="150"/>
      <c r="T198" s="151"/>
      <c r="AT198" s="152" t="s">
        <v>169</v>
      </c>
      <c r="AU198" s="152" t="s">
        <v>89</v>
      </c>
      <c r="AV198" s="12" t="s">
        <v>89</v>
      </c>
      <c r="AW198" s="12" t="s">
        <v>36</v>
      </c>
      <c r="AX198" s="12" t="s">
        <v>87</v>
      </c>
      <c r="AY198" s="152" t="s">
        <v>143</v>
      </c>
    </row>
    <row r="199" spans="2:65" s="1" customFormat="1" ht="55.5" customHeight="1">
      <c r="B199" s="30"/>
      <c r="C199" s="131" t="s">
        <v>268</v>
      </c>
      <c r="D199" s="131" t="s">
        <v>145</v>
      </c>
      <c r="E199" s="132" t="s">
        <v>269</v>
      </c>
      <c r="F199" s="133" t="s">
        <v>270</v>
      </c>
      <c r="G199" s="134" t="s">
        <v>212</v>
      </c>
      <c r="H199" s="135">
        <v>230.4</v>
      </c>
      <c r="I199" s="136"/>
      <c r="J199" s="137">
        <f>ROUND(I199*H199,2)</f>
        <v>0</v>
      </c>
      <c r="K199" s="138"/>
      <c r="L199" s="30"/>
      <c r="M199" s="139" t="s">
        <v>1</v>
      </c>
      <c r="N199" s="140" t="s">
        <v>44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149</v>
      </c>
      <c r="AT199" s="143" t="s">
        <v>145</v>
      </c>
      <c r="AU199" s="143" t="s">
        <v>89</v>
      </c>
      <c r="AY199" s="15" t="s">
        <v>143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5" t="s">
        <v>87</v>
      </c>
      <c r="BK199" s="144">
        <f>ROUND(I199*H199,2)</f>
        <v>0</v>
      </c>
      <c r="BL199" s="15" t="s">
        <v>149</v>
      </c>
      <c r="BM199" s="143" t="s">
        <v>271</v>
      </c>
    </row>
    <row r="200" spans="2:65" s="12" customFormat="1" ht="11.25">
      <c r="B200" s="145"/>
      <c r="D200" s="146" t="s">
        <v>169</v>
      </c>
      <c r="E200" s="152" t="s">
        <v>1</v>
      </c>
      <c r="F200" s="147" t="s">
        <v>272</v>
      </c>
      <c r="H200" s="148">
        <v>230.4</v>
      </c>
      <c r="I200" s="149"/>
      <c r="L200" s="145"/>
      <c r="M200" s="150"/>
      <c r="T200" s="151"/>
      <c r="AT200" s="152" t="s">
        <v>169</v>
      </c>
      <c r="AU200" s="152" t="s">
        <v>89</v>
      </c>
      <c r="AV200" s="12" t="s">
        <v>89</v>
      </c>
      <c r="AW200" s="12" t="s">
        <v>36</v>
      </c>
      <c r="AX200" s="12" t="s">
        <v>87</v>
      </c>
      <c r="AY200" s="152" t="s">
        <v>143</v>
      </c>
    </row>
    <row r="201" spans="2:65" s="1" customFormat="1" ht="66.75" customHeight="1">
      <c r="B201" s="30"/>
      <c r="C201" s="131" t="s">
        <v>273</v>
      </c>
      <c r="D201" s="131" t="s">
        <v>145</v>
      </c>
      <c r="E201" s="132" t="s">
        <v>274</v>
      </c>
      <c r="F201" s="133" t="s">
        <v>275</v>
      </c>
      <c r="G201" s="134" t="s">
        <v>212</v>
      </c>
      <c r="H201" s="135">
        <v>296.39999999999998</v>
      </c>
      <c r="I201" s="136"/>
      <c r="J201" s="137">
        <f>ROUND(I201*H201,2)</f>
        <v>0</v>
      </c>
      <c r="K201" s="138"/>
      <c r="L201" s="30"/>
      <c r="M201" s="139" t="s">
        <v>1</v>
      </c>
      <c r="N201" s="140" t="s">
        <v>44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149</v>
      </c>
      <c r="AT201" s="143" t="s">
        <v>145</v>
      </c>
      <c r="AU201" s="143" t="s">
        <v>89</v>
      </c>
      <c r="AY201" s="15" t="s">
        <v>143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5" t="s">
        <v>87</v>
      </c>
      <c r="BK201" s="144">
        <f>ROUND(I201*H201,2)</f>
        <v>0</v>
      </c>
      <c r="BL201" s="15" t="s">
        <v>149</v>
      </c>
      <c r="BM201" s="143" t="s">
        <v>276</v>
      </c>
    </row>
    <row r="202" spans="2:65" s="12" customFormat="1" ht="11.25">
      <c r="B202" s="145"/>
      <c r="D202" s="146" t="s">
        <v>169</v>
      </c>
      <c r="E202" s="152" t="s">
        <v>1</v>
      </c>
      <c r="F202" s="147" t="s">
        <v>277</v>
      </c>
      <c r="H202" s="148">
        <v>152.4</v>
      </c>
      <c r="I202" s="149"/>
      <c r="L202" s="145"/>
      <c r="M202" s="150"/>
      <c r="T202" s="151"/>
      <c r="AT202" s="152" t="s">
        <v>169</v>
      </c>
      <c r="AU202" s="152" t="s">
        <v>89</v>
      </c>
      <c r="AV202" s="12" t="s">
        <v>89</v>
      </c>
      <c r="AW202" s="12" t="s">
        <v>36</v>
      </c>
      <c r="AX202" s="12" t="s">
        <v>79</v>
      </c>
      <c r="AY202" s="152" t="s">
        <v>143</v>
      </c>
    </row>
    <row r="203" spans="2:65" s="12" customFormat="1" ht="11.25">
      <c r="B203" s="145"/>
      <c r="D203" s="146" t="s">
        <v>169</v>
      </c>
      <c r="E203" s="152" t="s">
        <v>1</v>
      </c>
      <c r="F203" s="147" t="s">
        <v>278</v>
      </c>
      <c r="H203" s="148">
        <v>144</v>
      </c>
      <c r="I203" s="149"/>
      <c r="L203" s="145"/>
      <c r="M203" s="150"/>
      <c r="T203" s="151"/>
      <c r="AT203" s="152" t="s">
        <v>169</v>
      </c>
      <c r="AU203" s="152" t="s">
        <v>89</v>
      </c>
      <c r="AV203" s="12" t="s">
        <v>89</v>
      </c>
      <c r="AW203" s="12" t="s">
        <v>36</v>
      </c>
      <c r="AX203" s="12" t="s">
        <v>79</v>
      </c>
      <c r="AY203" s="152" t="s">
        <v>143</v>
      </c>
    </row>
    <row r="204" spans="2:65" s="13" customFormat="1" ht="11.25">
      <c r="B204" s="153"/>
      <c r="D204" s="146" t="s">
        <v>169</v>
      </c>
      <c r="E204" s="154" t="s">
        <v>1</v>
      </c>
      <c r="F204" s="155" t="s">
        <v>232</v>
      </c>
      <c r="H204" s="156">
        <v>296.39999999999998</v>
      </c>
      <c r="I204" s="157"/>
      <c r="L204" s="153"/>
      <c r="M204" s="158"/>
      <c r="T204" s="159"/>
      <c r="AT204" s="154" t="s">
        <v>169</v>
      </c>
      <c r="AU204" s="154" t="s">
        <v>89</v>
      </c>
      <c r="AV204" s="13" t="s">
        <v>149</v>
      </c>
      <c r="AW204" s="13" t="s">
        <v>36</v>
      </c>
      <c r="AX204" s="13" t="s">
        <v>87</v>
      </c>
      <c r="AY204" s="154" t="s">
        <v>143</v>
      </c>
    </row>
    <row r="205" spans="2:65" s="1" customFormat="1" ht="16.5" customHeight="1">
      <c r="B205" s="30"/>
      <c r="C205" s="160" t="s">
        <v>279</v>
      </c>
      <c r="D205" s="160" t="s">
        <v>280</v>
      </c>
      <c r="E205" s="161" t="s">
        <v>281</v>
      </c>
      <c r="F205" s="162" t="s">
        <v>282</v>
      </c>
      <c r="G205" s="163" t="s">
        <v>260</v>
      </c>
      <c r="H205" s="164">
        <v>304.8</v>
      </c>
      <c r="I205" s="165"/>
      <c r="J205" s="166">
        <f>ROUND(I205*H205,2)</f>
        <v>0</v>
      </c>
      <c r="K205" s="167"/>
      <c r="L205" s="168"/>
      <c r="M205" s="169" t="s">
        <v>1</v>
      </c>
      <c r="N205" s="170" t="s">
        <v>44</v>
      </c>
      <c r="P205" s="141">
        <f>O205*H205</f>
        <v>0</v>
      </c>
      <c r="Q205" s="141">
        <v>1</v>
      </c>
      <c r="R205" s="141">
        <f>Q205*H205</f>
        <v>304.8</v>
      </c>
      <c r="S205" s="141">
        <v>0</v>
      </c>
      <c r="T205" s="142">
        <f>S205*H205</f>
        <v>0</v>
      </c>
      <c r="AR205" s="143" t="s">
        <v>175</v>
      </c>
      <c r="AT205" s="143" t="s">
        <v>280</v>
      </c>
      <c r="AU205" s="143" t="s">
        <v>89</v>
      </c>
      <c r="AY205" s="15" t="s">
        <v>143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5" t="s">
        <v>87</v>
      </c>
      <c r="BK205" s="144">
        <f>ROUND(I205*H205,2)</f>
        <v>0</v>
      </c>
      <c r="BL205" s="15" t="s">
        <v>149</v>
      </c>
      <c r="BM205" s="143" t="s">
        <v>283</v>
      </c>
    </row>
    <row r="206" spans="2:65" s="12" customFormat="1" ht="11.25">
      <c r="B206" s="145"/>
      <c r="D206" s="146" t="s">
        <v>169</v>
      </c>
      <c r="F206" s="147" t="s">
        <v>284</v>
      </c>
      <c r="H206" s="148">
        <v>304.8</v>
      </c>
      <c r="I206" s="149"/>
      <c r="L206" s="145"/>
      <c r="M206" s="150"/>
      <c r="T206" s="151"/>
      <c r="AT206" s="152" t="s">
        <v>169</v>
      </c>
      <c r="AU206" s="152" t="s">
        <v>89</v>
      </c>
      <c r="AV206" s="12" t="s">
        <v>89</v>
      </c>
      <c r="AW206" s="12" t="s">
        <v>4</v>
      </c>
      <c r="AX206" s="12" t="s">
        <v>87</v>
      </c>
      <c r="AY206" s="152" t="s">
        <v>143</v>
      </c>
    </row>
    <row r="207" spans="2:65" s="1" customFormat="1" ht="16.5" customHeight="1">
      <c r="B207" s="30"/>
      <c r="C207" s="160" t="s">
        <v>285</v>
      </c>
      <c r="D207" s="160" t="s">
        <v>280</v>
      </c>
      <c r="E207" s="161" t="s">
        <v>286</v>
      </c>
      <c r="F207" s="162" t="s">
        <v>287</v>
      </c>
      <c r="G207" s="163" t="s">
        <v>260</v>
      </c>
      <c r="H207" s="164">
        <v>288</v>
      </c>
      <c r="I207" s="165"/>
      <c r="J207" s="166">
        <f>ROUND(I207*H207,2)</f>
        <v>0</v>
      </c>
      <c r="K207" s="167"/>
      <c r="L207" s="168"/>
      <c r="M207" s="169" t="s">
        <v>1</v>
      </c>
      <c r="N207" s="170" t="s">
        <v>44</v>
      </c>
      <c r="P207" s="141">
        <f>O207*H207</f>
        <v>0</v>
      </c>
      <c r="Q207" s="141">
        <v>1</v>
      </c>
      <c r="R207" s="141">
        <f>Q207*H207</f>
        <v>288</v>
      </c>
      <c r="S207" s="141">
        <v>0</v>
      </c>
      <c r="T207" s="142">
        <f>S207*H207</f>
        <v>0</v>
      </c>
      <c r="AR207" s="143" t="s">
        <v>175</v>
      </c>
      <c r="AT207" s="143" t="s">
        <v>280</v>
      </c>
      <c r="AU207" s="143" t="s">
        <v>89</v>
      </c>
      <c r="AY207" s="15" t="s">
        <v>143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5" t="s">
        <v>87</v>
      </c>
      <c r="BK207" s="144">
        <f>ROUND(I207*H207,2)</f>
        <v>0</v>
      </c>
      <c r="BL207" s="15" t="s">
        <v>149</v>
      </c>
      <c r="BM207" s="143" t="s">
        <v>288</v>
      </c>
    </row>
    <row r="208" spans="2:65" s="12" customFormat="1" ht="11.25">
      <c r="B208" s="145"/>
      <c r="D208" s="146" t="s">
        <v>169</v>
      </c>
      <c r="F208" s="147" t="s">
        <v>289</v>
      </c>
      <c r="H208" s="148">
        <v>288</v>
      </c>
      <c r="I208" s="149"/>
      <c r="L208" s="145"/>
      <c r="M208" s="150"/>
      <c r="T208" s="151"/>
      <c r="AT208" s="152" t="s">
        <v>169</v>
      </c>
      <c r="AU208" s="152" t="s">
        <v>89</v>
      </c>
      <c r="AV208" s="12" t="s">
        <v>89</v>
      </c>
      <c r="AW208" s="12" t="s">
        <v>4</v>
      </c>
      <c r="AX208" s="12" t="s">
        <v>87</v>
      </c>
      <c r="AY208" s="152" t="s">
        <v>143</v>
      </c>
    </row>
    <row r="209" spans="2:65" s="1" customFormat="1" ht="24.2" customHeight="1">
      <c r="B209" s="30"/>
      <c r="C209" s="131" t="s">
        <v>290</v>
      </c>
      <c r="D209" s="131" t="s">
        <v>145</v>
      </c>
      <c r="E209" s="132" t="s">
        <v>291</v>
      </c>
      <c r="F209" s="133" t="s">
        <v>292</v>
      </c>
      <c r="G209" s="134" t="s">
        <v>183</v>
      </c>
      <c r="H209" s="135">
        <v>3622.8</v>
      </c>
      <c r="I209" s="136"/>
      <c r="J209" s="137">
        <f>ROUND(I209*H209,2)</f>
        <v>0</v>
      </c>
      <c r="K209" s="138"/>
      <c r="L209" s="30"/>
      <c r="M209" s="139" t="s">
        <v>1</v>
      </c>
      <c r="N209" s="140" t="s">
        <v>44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149</v>
      </c>
      <c r="AT209" s="143" t="s">
        <v>145</v>
      </c>
      <c r="AU209" s="143" t="s">
        <v>89</v>
      </c>
      <c r="AY209" s="15" t="s">
        <v>143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5" t="s">
        <v>87</v>
      </c>
      <c r="BK209" s="144">
        <f>ROUND(I209*H209,2)</f>
        <v>0</v>
      </c>
      <c r="BL209" s="15" t="s">
        <v>149</v>
      </c>
      <c r="BM209" s="143" t="s">
        <v>293</v>
      </c>
    </row>
    <row r="210" spans="2:65" s="12" customFormat="1" ht="11.25">
      <c r="B210" s="145"/>
      <c r="D210" s="146" t="s">
        <v>169</v>
      </c>
      <c r="E210" s="152" t="s">
        <v>1</v>
      </c>
      <c r="F210" s="147" t="s">
        <v>294</v>
      </c>
      <c r="H210" s="148">
        <v>2409.75</v>
      </c>
      <c r="I210" s="149"/>
      <c r="L210" s="145"/>
      <c r="M210" s="150"/>
      <c r="T210" s="151"/>
      <c r="AT210" s="152" t="s">
        <v>169</v>
      </c>
      <c r="AU210" s="152" t="s">
        <v>89</v>
      </c>
      <c r="AV210" s="12" t="s">
        <v>89</v>
      </c>
      <c r="AW210" s="12" t="s">
        <v>36</v>
      </c>
      <c r="AX210" s="12" t="s">
        <v>79</v>
      </c>
      <c r="AY210" s="152" t="s">
        <v>143</v>
      </c>
    </row>
    <row r="211" spans="2:65" s="12" customFormat="1" ht="11.25">
      <c r="B211" s="145"/>
      <c r="D211" s="146" t="s">
        <v>169</v>
      </c>
      <c r="E211" s="152" t="s">
        <v>1</v>
      </c>
      <c r="F211" s="147" t="s">
        <v>295</v>
      </c>
      <c r="H211" s="148">
        <v>68.25</v>
      </c>
      <c r="I211" s="149"/>
      <c r="L211" s="145"/>
      <c r="M211" s="150"/>
      <c r="T211" s="151"/>
      <c r="AT211" s="152" t="s">
        <v>169</v>
      </c>
      <c r="AU211" s="152" t="s">
        <v>89</v>
      </c>
      <c r="AV211" s="12" t="s">
        <v>89</v>
      </c>
      <c r="AW211" s="12" t="s">
        <v>36</v>
      </c>
      <c r="AX211" s="12" t="s">
        <v>79</v>
      </c>
      <c r="AY211" s="152" t="s">
        <v>143</v>
      </c>
    </row>
    <row r="212" spans="2:65" s="12" customFormat="1" ht="11.25">
      <c r="B212" s="145"/>
      <c r="D212" s="146" t="s">
        <v>169</v>
      </c>
      <c r="E212" s="152" t="s">
        <v>1</v>
      </c>
      <c r="F212" s="147" t="s">
        <v>296</v>
      </c>
      <c r="H212" s="148">
        <v>1039.5</v>
      </c>
      <c r="I212" s="149"/>
      <c r="L212" s="145"/>
      <c r="M212" s="150"/>
      <c r="T212" s="151"/>
      <c r="AT212" s="152" t="s">
        <v>169</v>
      </c>
      <c r="AU212" s="152" t="s">
        <v>89</v>
      </c>
      <c r="AV212" s="12" t="s">
        <v>89</v>
      </c>
      <c r="AW212" s="12" t="s">
        <v>36</v>
      </c>
      <c r="AX212" s="12" t="s">
        <v>79</v>
      </c>
      <c r="AY212" s="152" t="s">
        <v>143</v>
      </c>
    </row>
    <row r="213" spans="2:65" s="12" customFormat="1" ht="11.25">
      <c r="B213" s="145"/>
      <c r="D213" s="146" t="s">
        <v>169</v>
      </c>
      <c r="E213" s="152" t="s">
        <v>1</v>
      </c>
      <c r="F213" s="147" t="s">
        <v>297</v>
      </c>
      <c r="H213" s="148">
        <v>37</v>
      </c>
      <c r="I213" s="149"/>
      <c r="L213" s="145"/>
      <c r="M213" s="150"/>
      <c r="T213" s="151"/>
      <c r="AT213" s="152" t="s">
        <v>169</v>
      </c>
      <c r="AU213" s="152" t="s">
        <v>89</v>
      </c>
      <c r="AV213" s="12" t="s">
        <v>89</v>
      </c>
      <c r="AW213" s="12" t="s">
        <v>36</v>
      </c>
      <c r="AX213" s="12" t="s">
        <v>79</v>
      </c>
      <c r="AY213" s="152" t="s">
        <v>143</v>
      </c>
    </row>
    <row r="214" spans="2:65" s="12" customFormat="1" ht="11.25">
      <c r="B214" s="145"/>
      <c r="D214" s="146" t="s">
        <v>169</v>
      </c>
      <c r="E214" s="152" t="s">
        <v>1</v>
      </c>
      <c r="F214" s="147" t="s">
        <v>298</v>
      </c>
      <c r="H214" s="148">
        <v>20</v>
      </c>
      <c r="I214" s="149"/>
      <c r="L214" s="145"/>
      <c r="M214" s="150"/>
      <c r="T214" s="151"/>
      <c r="AT214" s="152" t="s">
        <v>169</v>
      </c>
      <c r="AU214" s="152" t="s">
        <v>89</v>
      </c>
      <c r="AV214" s="12" t="s">
        <v>89</v>
      </c>
      <c r="AW214" s="12" t="s">
        <v>36</v>
      </c>
      <c r="AX214" s="12" t="s">
        <v>79</v>
      </c>
      <c r="AY214" s="152" t="s">
        <v>143</v>
      </c>
    </row>
    <row r="215" spans="2:65" s="12" customFormat="1" ht="11.25">
      <c r="B215" s="145"/>
      <c r="D215" s="146" t="s">
        <v>169</v>
      </c>
      <c r="E215" s="152" t="s">
        <v>1</v>
      </c>
      <c r="F215" s="147" t="s">
        <v>299</v>
      </c>
      <c r="H215" s="148">
        <v>48.3</v>
      </c>
      <c r="I215" s="149"/>
      <c r="L215" s="145"/>
      <c r="M215" s="150"/>
      <c r="T215" s="151"/>
      <c r="AT215" s="152" t="s">
        <v>169</v>
      </c>
      <c r="AU215" s="152" t="s">
        <v>89</v>
      </c>
      <c r="AV215" s="12" t="s">
        <v>89</v>
      </c>
      <c r="AW215" s="12" t="s">
        <v>36</v>
      </c>
      <c r="AX215" s="12" t="s">
        <v>79</v>
      </c>
      <c r="AY215" s="152" t="s">
        <v>143</v>
      </c>
    </row>
    <row r="216" spans="2:65" s="13" customFormat="1" ht="11.25">
      <c r="B216" s="153"/>
      <c r="D216" s="146" t="s">
        <v>169</v>
      </c>
      <c r="E216" s="154" t="s">
        <v>1</v>
      </c>
      <c r="F216" s="155" t="s">
        <v>232</v>
      </c>
      <c r="H216" s="156">
        <v>3622.8</v>
      </c>
      <c r="I216" s="157"/>
      <c r="L216" s="153"/>
      <c r="M216" s="158"/>
      <c r="T216" s="159"/>
      <c r="AT216" s="154" t="s">
        <v>169</v>
      </c>
      <c r="AU216" s="154" t="s">
        <v>89</v>
      </c>
      <c r="AV216" s="13" t="s">
        <v>149</v>
      </c>
      <c r="AW216" s="13" t="s">
        <v>36</v>
      </c>
      <c r="AX216" s="13" t="s">
        <v>87</v>
      </c>
      <c r="AY216" s="154" t="s">
        <v>143</v>
      </c>
    </row>
    <row r="217" spans="2:65" s="1" customFormat="1" ht="37.9" customHeight="1">
      <c r="B217" s="30"/>
      <c r="C217" s="131" t="s">
        <v>300</v>
      </c>
      <c r="D217" s="131" t="s">
        <v>145</v>
      </c>
      <c r="E217" s="132" t="s">
        <v>301</v>
      </c>
      <c r="F217" s="133" t="s">
        <v>302</v>
      </c>
      <c r="G217" s="134" t="s">
        <v>183</v>
      </c>
      <c r="H217" s="135">
        <v>815</v>
      </c>
      <c r="I217" s="136"/>
      <c r="J217" s="137">
        <f>ROUND(I217*H217,2)</f>
        <v>0</v>
      </c>
      <c r="K217" s="138"/>
      <c r="L217" s="30"/>
      <c r="M217" s="139" t="s">
        <v>1</v>
      </c>
      <c r="N217" s="140" t="s">
        <v>44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149</v>
      </c>
      <c r="AT217" s="143" t="s">
        <v>145</v>
      </c>
      <c r="AU217" s="143" t="s">
        <v>89</v>
      </c>
      <c r="AY217" s="15" t="s">
        <v>143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5" t="s">
        <v>87</v>
      </c>
      <c r="BK217" s="144">
        <f>ROUND(I217*H217,2)</f>
        <v>0</v>
      </c>
      <c r="BL217" s="15" t="s">
        <v>149</v>
      </c>
      <c r="BM217" s="143" t="s">
        <v>303</v>
      </c>
    </row>
    <row r="218" spans="2:65" s="11" customFormat="1" ht="22.9" customHeight="1">
      <c r="B218" s="119"/>
      <c r="D218" s="120" t="s">
        <v>78</v>
      </c>
      <c r="E218" s="129" t="s">
        <v>154</v>
      </c>
      <c r="F218" s="129" t="s">
        <v>304</v>
      </c>
      <c r="I218" s="122"/>
      <c r="J218" s="130">
        <f>BK218</f>
        <v>0</v>
      </c>
      <c r="L218" s="119"/>
      <c r="M218" s="124"/>
      <c r="P218" s="125">
        <f>SUM(P219:P224)</f>
        <v>0</v>
      </c>
      <c r="R218" s="125">
        <f>SUM(R219:R224)</f>
        <v>19.479880000000001</v>
      </c>
      <c r="T218" s="126">
        <f>SUM(T219:T224)</f>
        <v>0</v>
      </c>
      <c r="AR218" s="120" t="s">
        <v>87</v>
      </c>
      <c r="AT218" s="127" t="s">
        <v>78</v>
      </c>
      <c r="AU218" s="127" t="s">
        <v>87</v>
      </c>
      <c r="AY218" s="120" t="s">
        <v>143</v>
      </c>
      <c r="BK218" s="128">
        <f>SUM(BK219:BK224)</f>
        <v>0</v>
      </c>
    </row>
    <row r="219" spans="2:65" s="1" customFormat="1" ht="24.2" customHeight="1">
      <c r="B219" s="30"/>
      <c r="C219" s="131" t="s">
        <v>305</v>
      </c>
      <c r="D219" s="131" t="s">
        <v>145</v>
      </c>
      <c r="E219" s="132" t="s">
        <v>306</v>
      </c>
      <c r="F219" s="133" t="s">
        <v>307</v>
      </c>
      <c r="G219" s="134" t="s">
        <v>200</v>
      </c>
      <c r="H219" s="135">
        <v>52</v>
      </c>
      <c r="I219" s="136"/>
      <c r="J219" s="137">
        <f>ROUND(I219*H219,2)</f>
        <v>0</v>
      </c>
      <c r="K219" s="138"/>
      <c r="L219" s="30"/>
      <c r="M219" s="139" t="s">
        <v>1</v>
      </c>
      <c r="N219" s="140" t="s">
        <v>44</v>
      </c>
      <c r="P219" s="141">
        <f>O219*H219</f>
        <v>0</v>
      </c>
      <c r="Q219" s="141">
        <v>0.12064</v>
      </c>
      <c r="R219" s="141">
        <f>Q219*H219</f>
        <v>6.2732799999999997</v>
      </c>
      <c r="S219" s="141">
        <v>0</v>
      </c>
      <c r="T219" s="142">
        <f>S219*H219</f>
        <v>0</v>
      </c>
      <c r="AR219" s="143" t="s">
        <v>149</v>
      </c>
      <c r="AT219" s="143" t="s">
        <v>145</v>
      </c>
      <c r="AU219" s="143" t="s">
        <v>89</v>
      </c>
      <c r="AY219" s="15" t="s">
        <v>143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5" t="s">
        <v>87</v>
      </c>
      <c r="BK219" s="144">
        <f>ROUND(I219*H219,2)</f>
        <v>0</v>
      </c>
      <c r="BL219" s="15" t="s">
        <v>149</v>
      </c>
      <c r="BM219" s="143" t="s">
        <v>308</v>
      </c>
    </row>
    <row r="220" spans="2:65" s="1" customFormat="1" ht="24.2" customHeight="1">
      <c r="B220" s="30"/>
      <c r="C220" s="160" t="s">
        <v>309</v>
      </c>
      <c r="D220" s="160" t="s">
        <v>280</v>
      </c>
      <c r="E220" s="161" t="s">
        <v>310</v>
      </c>
      <c r="F220" s="162" t="s">
        <v>311</v>
      </c>
      <c r="G220" s="163" t="s">
        <v>148</v>
      </c>
      <c r="H220" s="164">
        <v>325</v>
      </c>
      <c r="I220" s="165"/>
      <c r="J220" s="166">
        <f>ROUND(I220*H220,2)</f>
        <v>0</v>
      </c>
      <c r="K220" s="167"/>
      <c r="L220" s="168"/>
      <c r="M220" s="169" t="s">
        <v>1</v>
      </c>
      <c r="N220" s="170" t="s">
        <v>44</v>
      </c>
      <c r="P220" s="141">
        <f>O220*H220</f>
        <v>0</v>
      </c>
      <c r="Q220" s="141">
        <v>0.03</v>
      </c>
      <c r="R220" s="141">
        <f>Q220*H220</f>
        <v>9.75</v>
      </c>
      <c r="S220" s="141">
        <v>0</v>
      </c>
      <c r="T220" s="142">
        <f>S220*H220</f>
        <v>0</v>
      </c>
      <c r="AR220" s="143" t="s">
        <v>175</v>
      </c>
      <c r="AT220" s="143" t="s">
        <v>280</v>
      </c>
      <c r="AU220" s="143" t="s">
        <v>89</v>
      </c>
      <c r="AY220" s="15" t="s">
        <v>143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5" t="s">
        <v>87</v>
      </c>
      <c r="BK220" s="144">
        <f>ROUND(I220*H220,2)</f>
        <v>0</v>
      </c>
      <c r="BL220" s="15" t="s">
        <v>149</v>
      </c>
      <c r="BM220" s="143" t="s">
        <v>312</v>
      </c>
    </row>
    <row r="221" spans="2:65" s="12" customFormat="1" ht="11.25">
      <c r="B221" s="145"/>
      <c r="D221" s="146" t="s">
        <v>169</v>
      </c>
      <c r="F221" s="147" t="s">
        <v>313</v>
      </c>
      <c r="H221" s="148">
        <v>325</v>
      </c>
      <c r="I221" s="149"/>
      <c r="L221" s="145"/>
      <c r="M221" s="150"/>
      <c r="T221" s="151"/>
      <c r="AT221" s="152" t="s">
        <v>169</v>
      </c>
      <c r="AU221" s="152" t="s">
        <v>89</v>
      </c>
      <c r="AV221" s="12" t="s">
        <v>89</v>
      </c>
      <c r="AW221" s="12" t="s">
        <v>4</v>
      </c>
      <c r="AX221" s="12" t="s">
        <v>87</v>
      </c>
      <c r="AY221" s="152" t="s">
        <v>143</v>
      </c>
    </row>
    <row r="222" spans="2:65" s="1" customFormat="1" ht="33" customHeight="1">
      <c r="B222" s="30"/>
      <c r="C222" s="131" t="s">
        <v>314</v>
      </c>
      <c r="D222" s="131" t="s">
        <v>145</v>
      </c>
      <c r="E222" s="132" t="s">
        <v>315</v>
      </c>
      <c r="F222" s="133" t="s">
        <v>316</v>
      </c>
      <c r="G222" s="134" t="s">
        <v>200</v>
      </c>
      <c r="H222" s="135">
        <v>5</v>
      </c>
      <c r="I222" s="136"/>
      <c r="J222" s="137">
        <f>ROUND(I222*H222,2)</f>
        <v>0</v>
      </c>
      <c r="K222" s="138"/>
      <c r="L222" s="30"/>
      <c r="M222" s="139" t="s">
        <v>1</v>
      </c>
      <c r="N222" s="140" t="s">
        <v>44</v>
      </c>
      <c r="P222" s="141">
        <f>O222*H222</f>
        <v>0</v>
      </c>
      <c r="Q222" s="141">
        <v>0.29757</v>
      </c>
      <c r="R222" s="141">
        <f>Q222*H222</f>
        <v>1.4878499999999999</v>
      </c>
      <c r="S222" s="141">
        <v>0</v>
      </c>
      <c r="T222" s="142">
        <f>S222*H222</f>
        <v>0</v>
      </c>
      <c r="AR222" s="143" t="s">
        <v>149</v>
      </c>
      <c r="AT222" s="143" t="s">
        <v>145</v>
      </c>
      <c r="AU222" s="143" t="s">
        <v>89</v>
      </c>
      <c r="AY222" s="15" t="s">
        <v>143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5" t="s">
        <v>87</v>
      </c>
      <c r="BK222" s="144">
        <f>ROUND(I222*H222,2)</f>
        <v>0</v>
      </c>
      <c r="BL222" s="15" t="s">
        <v>149</v>
      </c>
      <c r="BM222" s="143" t="s">
        <v>317</v>
      </c>
    </row>
    <row r="223" spans="2:65" s="1" customFormat="1" ht="24.2" customHeight="1">
      <c r="B223" s="30"/>
      <c r="C223" s="160" t="s">
        <v>318</v>
      </c>
      <c r="D223" s="160" t="s">
        <v>280</v>
      </c>
      <c r="E223" s="161" t="s">
        <v>319</v>
      </c>
      <c r="F223" s="162" t="s">
        <v>320</v>
      </c>
      <c r="G223" s="163" t="s">
        <v>148</v>
      </c>
      <c r="H223" s="164">
        <v>31.25</v>
      </c>
      <c r="I223" s="165"/>
      <c r="J223" s="166">
        <f>ROUND(I223*H223,2)</f>
        <v>0</v>
      </c>
      <c r="K223" s="167"/>
      <c r="L223" s="168"/>
      <c r="M223" s="169" t="s">
        <v>1</v>
      </c>
      <c r="N223" s="170" t="s">
        <v>44</v>
      </c>
      <c r="P223" s="141">
        <f>O223*H223</f>
        <v>0</v>
      </c>
      <c r="Q223" s="141">
        <v>6.3E-2</v>
      </c>
      <c r="R223" s="141">
        <f>Q223*H223</f>
        <v>1.96875</v>
      </c>
      <c r="S223" s="141">
        <v>0</v>
      </c>
      <c r="T223" s="142">
        <f>S223*H223</f>
        <v>0</v>
      </c>
      <c r="AR223" s="143" t="s">
        <v>175</v>
      </c>
      <c r="AT223" s="143" t="s">
        <v>280</v>
      </c>
      <c r="AU223" s="143" t="s">
        <v>89</v>
      </c>
      <c r="AY223" s="15" t="s">
        <v>143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5" t="s">
        <v>87</v>
      </c>
      <c r="BK223" s="144">
        <f>ROUND(I223*H223,2)</f>
        <v>0</v>
      </c>
      <c r="BL223" s="15" t="s">
        <v>149</v>
      </c>
      <c r="BM223" s="143" t="s">
        <v>321</v>
      </c>
    </row>
    <row r="224" spans="2:65" s="12" customFormat="1" ht="11.25">
      <c r="B224" s="145"/>
      <c r="D224" s="146" t="s">
        <v>169</v>
      </c>
      <c r="F224" s="147" t="s">
        <v>322</v>
      </c>
      <c r="H224" s="148">
        <v>31.25</v>
      </c>
      <c r="I224" s="149"/>
      <c r="L224" s="145"/>
      <c r="M224" s="150"/>
      <c r="T224" s="151"/>
      <c r="AT224" s="152" t="s">
        <v>169</v>
      </c>
      <c r="AU224" s="152" t="s">
        <v>89</v>
      </c>
      <c r="AV224" s="12" t="s">
        <v>89</v>
      </c>
      <c r="AW224" s="12" t="s">
        <v>4</v>
      </c>
      <c r="AX224" s="12" t="s">
        <v>87</v>
      </c>
      <c r="AY224" s="152" t="s">
        <v>143</v>
      </c>
    </row>
    <row r="225" spans="2:65" s="11" customFormat="1" ht="22.9" customHeight="1">
      <c r="B225" s="119"/>
      <c r="D225" s="120" t="s">
        <v>78</v>
      </c>
      <c r="E225" s="129" t="s">
        <v>149</v>
      </c>
      <c r="F225" s="129" t="s">
        <v>323</v>
      </c>
      <c r="I225" s="122"/>
      <c r="J225" s="130">
        <f>BK225</f>
        <v>0</v>
      </c>
      <c r="L225" s="119"/>
      <c r="M225" s="124"/>
      <c r="P225" s="125">
        <f>P226+SUM(P227:P230)</f>
        <v>0</v>
      </c>
      <c r="R225" s="125">
        <f>R226+SUM(R227:R230)</f>
        <v>1747.4777290000002</v>
      </c>
      <c r="T225" s="126">
        <f>T226+SUM(T227:T230)</f>
        <v>0</v>
      </c>
      <c r="AR225" s="120" t="s">
        <v>87</v>
      </c>
      <c r="AT225" s="127" t="s">
        <v>78</v>
      </c>
      <c r="AU225" s="127" t="s">
        <v>87</v>
      </c>
      <c r="AY225" s="120" t="s">
        <v>143</v>
      </c>
      <c r="BK225" s="128">
        <f>BK226+SUM(BK227:BK230)</f>
        <v>0</v>
      </c>
    </row>
    <row r="226" spans="2:65" s="1" customFormat="1" ht="33" customHeight="1">
      <c r="B226" s="30"/>
      <c r="C226" s="131" t="s">
        <v>324</v>
      </c>
      <c r="D226" s="131" t="s">
        <v>145</v>
      </c>
      <c r="E226" s="132" t="s">
        <v>325</v>
      </c>
      <c r="F226" s="133" t="s">
        <v>326</v>
      </c>
      <c r="G226" s="134" t="s">
        <v>212</v>
      </c>
      <c r="H226" s="135">
        <v>47.7</v>
      </c>
      <c r="I226" s="136"/>
      <c r="J226" s="137">
        <f>ROUND(I226*H226,2)</f>
        <v>0</v>
      </c>
      <c r="K226" s="138"/>
      <c r="L226" s="30"/>
      <c r="M226" s="139" t="s">
        <v>1</v>
      </c>
      <c r="N226" s="140" t="s">
        <v>44</v>
      </c>
      <c r="P226" s="141">
        <f>O226*H226</f>
        <v>0</v>
      </c>
      <c r="Q226" s="141">
        <v>1.8907700000000001</v>
      </c>
      <c r="R226" s="141">
        <f>Q226*H226</f>
        <v>90.189729000000014</v>
      </c>
      <c r="S226" s="141">
        <v>0</v>
      </c>
      <c r="T226" s="142">
        <f>S226*H226</f>
        <v>0</v>
      </c>
      <c r="AR226" s="143" t="s">
        <v>149</v>
      </c>
      <c r="AT226" s="143" t="s">
        <v>145</v>
      </c>
      <c r="AU226" s="143" t="s">
        <v>89</v>
      </c>
      <c r="AY226" s="15" t="s">
        <v>143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5" t="s">
        <v>87</v>
      </c>
      <c r="BK226" s="144">
        <f>ROUND(I226*H226,2)</f>
        <v>0</v>
      </c>
      <c r="BL226" s="15" t="s">
        <v>149</v>
      </c>
      <c r="BM226" s="143" t="s">
        <v>327</v>
      </c>
    </row>
    <row r="227" spans="2:65" s="12" customFormat="1" ht="11.25">
      <c r="B227" s="145"/>
      <c r="D227" s="146" t="s">
        <v>169</v>
      </c>
      <c r="E227" s="152" t="s">
        <v>1</v>
      </c>
      <c r="F227" s="147" t="s">
        <v>328</v>
      </c>
      <c r="H227" s="148">
        <v>38.1</v>
      </c>
      <c r="I227" s="149"/>
      <c r="L227" s="145"/>
      <c r="M227" s="150"/>
      <c r="T227" s="151"/>
      <c r="AT227" s="152" t="s">
        <v>169</v>
      </c>
      <c r="AU227" s="152" t="s">
        <v>89</v>
      </c>
      <c r="AV227" s="12" t="s">
        <v>89</v>
      </c>
      <c r="AW227" s="12" t="s">
        <v>36</v>
      </c>
      <c r="AX227" s="12" t="s">
        <v>79</v>
      </c>
      <c r="AY227" s="152" t="s">
        <v>143</v>
      </c>
    </row>
    <row r="228" spans="2:65" s="12" customFormat="1" ht="11.25">
      <c r="B228" s="145"/>
      <c r="D228" s="146" t="s">
        <v>169</v>
      </c>
      <c r="E228" s="152" t="s">
        <v>1</v>
      </c>
      <c r="F228" s="147" t="s">
        <v>329</v>
      </c>
      <c r="H228" s="148">
        <v>9.6</v>
      </c>
      <c r="I228" s="149"/>
      <c r="L228" s="145"/>
      <c r="M228" s="150"/>
      <c r="T228" s="151"/>
      <c r="AT228" s="152" t="s">
        <v>169</v>
      </c>
      <c r="AU228" s="152" t="s">
        <v>89</v>
      </c>
      <c r="AV228" s="12" t="s">
        <v>89</v>
      </c>
      <c r="AW228" s="12" t="s">
        <v>36</v>
      </c>
      <c r="AX228" s="12" t="s">
        <v>79</v>
      </c>
      <c r="AY228" s="152" t="s">
        <v>143</v>
      </c>
    </row>
    <row r="229" spans="2:65" s="13" customFormat="1" ht="11.25">
      <c r="B229" s="153"/>
      <c r="D229" s="146" t="s">
        <v>169</v>
      </c>
      <c r="E229" s="154" t="s">
        <v>1</v>
      </c>
      <c r="F229" s="155" t="s">
        <v>232</v>
      </c>
      <c r="H229" s="156">
        <v>47.7</v>
      </c>
      <c r="I229" s="157"/>
      <c r="L229" s="153"/>
      <c r="M229" s="158"/>
      <c r="T229" s="159"/>
      <c r="AT229" s="154" t="s">
        <v>169</v>
      </c>
      <c r="AU229" s="154" t="s">
        <v>89</v>
      </c>
      <c r="AV229" s="13" t="s">
        <v>149</v>
      </c>
      <c r="AW229" s="13" t="s">
        <v>36</v>
      </c>
      <c r="AX229" s="13" t="s">
        <v>87</v>
      </c>
      <c r="AY229" s="154" t="s">
        <v>143</v>
      </c>
    </row>
    <row r="230" spans="2:65" s="11" customFormat="1" ht="20.85" customHeight="1">
      <c r="B230" s="119"/>
      <c r="D230" s="120" t="s">
        <v>78</v>
      </c>
      <c r="E230" s="129" t="s">
        <v>330</v>
      </c>
      <c r="F230" s="129" t="s">
        <v>331</v>
      </c>
      <c r="I230" s="122"/>
      <c r="J230" s="130">
        <f>BK230</f>
        <v>0</v>
      </c>
      <c r="L230" s="119"/>
      <c r="M230" s="124"/>
      <c r="P230" s="125">
        <f>SUM(P231:P248)</f>
        <v>0</v>
      </c>
      <c r="R230" s="125">
        <f>SUM(R231:R248)</f>
        <v>1657.2880000000002</v>
      </c>
      <c r="T230" s="126">
        <f>SUM(T231:T248)</f>
        <v>0</v>
      </c>
      <c r="AR230" s="120" t="s">
        <v>87</v>
      </c>
      <c r="AT230" s="127" t="s">
        <v>78</v>
      </c>
      <c r="AU230" s="127" t="s">
        <v>89</v>
      </c>
      <c r="AY230" s="120" t="s">
        <v>143</v>
      </c>
      <c r="BK230" s="128">
        <f>SUM(BK231:BK248)</f>
        <v>0</v>
      </c>
    </row>
    <row r="231" spans="2:65" s="1" customFormat="1" ht="37.9" customHeight="1">
      <c r="B231" s="30"/>
      <c r="C231" s="131" t="s">
        <v>332</v>
      </c>
      <c r="D231" s="131" t="s">
        <v>145</v>
      </c>
      <c r="E231" s="132" t="s">
        <v>333</v>
      </c>
      <c r="F231" s="133" t="s">
        <v>334</v>
      </c>
      <c r="G231" s="134" t="s">
        <v>212</v>
      </c>
      <c r="H231" s="135">
        <v>720.56</v>
      </c>
      <c r="I231" s="136"/>
      <c r="J231" s="137">
        <f>ROUND(I231*H231,2)</f>
        <v>0</v>
      </c>
      <c r="K231" s="138"/>
      <c r="L231" s="30"/>
      <c r="M231" s="139" t="s">
        <v>1</v>
      </c>
      <c r="N231" s="140" t="s">
        <v>44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149</v>
      </c>
      <c r="AT231" s="143" t="s">
        <v>145</v>
      </c>
      <c r="AU231" s="143" t="s">
        <v>154</v>
      </c>
      <c r="AY231" s="15" t="s">
        <v>143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5" t="s">
        <v>87</v>
      </c>
      <c r="BK231" s="144">
        <f>ROUND(I231*H231,2)</f>
        <v>0</v>
      </c>
      <c r="BL231" s="15" t="s">
        <v>149</v>
      </c>
      <c r="BM231" s="143" t="s">
        <v>335</v>
      </c>
    </row>
    <row r="232" spans="2:65" s="12" customFormat="1" ht="11.25">
      <c r="B232" s="145"/>
      <c r="D232" s="146" t="s">
        <v>169</v>
      </c>
      <c r="E232" s="152" t="s">
        <v>1</v>
      </c>
      <c r="F232" s="147" t="s">
        <v>336</v>
      </c>
      <c r="H232" s="148">
        <v>720.56</v>
      </c>
      <c r="I232" s="149"/>
      <c r="L232" s="145"/>
      <c r="M232" s="150"/>
      <c r="T232" s="151"/>
      <c r="AT232" s="152" t="s">
        <v>169</v>
      </c>
      <c r="AU232" s="152" t="s">
        <v>154</v>
      </c>
      <c r="AV232" s="12" t="s">
        <v>89</v>
      </c>
      <c r="AW232" s="12" t="s">
        <v>36</v>
      </c>
      <c r="AX232" s="12" t="s">
        <v>87</v>
      </c>
      <c r="AY232" s="152" t="s">
        <v>143</v>
      </c>
    </row>
    <row r="233" spans="2:65" s="1" customFormat="1" ht="62.65" customHeight="1">
      <c r="B233" s="30"/>
      <c r="C233" s="131" t="s">
        <v>337</v>
      </c>
      <c r="D233" s="131" t="s">
        <v>145</v>
      </c>
      <c r="E233" s="132" t="s">
        <v>234</v>
      </c>
      <c r="F233" s="133" t="s">
        <v>235</v>
      </c>
      <c r="G233" s="134" t="s">
        <v>212</v>
      </c>
      <c r="H233" s="135">
        <v>720.56</v>
      </c>
      <c r="I233" s="136"/>
      <c r="J233" s="137">
        <f>ROUND(I233*H233,2)</f>
        <v>0</v>
      </c>
      <c r="K233" s="138"/>
      <c r="L233" s="30"/>
      <c r="M233" s="139" t="s">
        <v>1</v>
      </c>
      <c r="N233" s="140" t="s">
        <v>44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149</v>
      </c>
      <c r="AT233" s="143" t="s">
        <v>145</v>
      </c>
      <c r="AU233" s="143" t="s">
        <v>154</v>
      </c>
      <c r="AY233" s="15" t="s">
        <v>143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5" t="s">
        <v>87</v>
      </c>
      <c r="BK233" s="144">
        <f>ROUND(I233*H233,2)</f>
        <v>0</v>
      </c>
      <c r="BL233" s="15" t="s">
        <v>149</v>
      </c>
      <c r="BM233" s="143" t="s">
        <v>338</v>
      </c>
    </row>
    <row r="234" spans="2:65" s="12" customFormat="1" ht="11.25">
      <c r="B234" s="145"/>
      <c r="D234" s="146" t="s">
        <v>169</v>
      </c>
      <c r="E234" s="152" t="s">
        <v>1</v>
      </c>
      <c r="F234" s="147" t="s">
        <v>336</v>
      </c>
      <c r="H234" s="148">
        <v>720.56</v>
      </c>
      <c r="I234" s="149"/>
      <c r="L234" s="145"/>
      <c r="M234" s="150"/>
      <c r="T234" s="151"/>
      <c r="AT234" s="152" t="s">
        <v>169</v>
      </c>
      <c r="AU234" s="152" t="s">
        <v>154</v>
      </c>
      <c r="AV234" s="12" t="s">
        <v>89</v>
      </c>
      <c r="AW234" s="12" t="s">
        <v>36</v>
      </c>
      <c r="AX234" s="12" t="s">
        <v>87</v>
      </c>
      <c r="AY234" s="152" t="s">
        <v>143</v>
      </c>
    </row>
    <row r="235" spans="2:65" s="1" customFormat="1" ht="66.75" customHeight="1">
      <c r="B235" s="30"/>
      <c r="C235" s="131" t="s">
        <v>339</v>
      </c>
      <c r="D235" s="131" t="s">
        <v>145</v>
      </c>
      <c r="E235" s="132" t="s">
        <v>241</v>
      </c>
      <c r="F235" s="133" t="s">
        <v>242</v>
      </c>
      <c r="G235" s="134" t="s">
        <v>212</v>
      </c>
      <c r="H235" s="135">
        <v>12970.08</v>
      </c>
      <c r="I235" s="136"/>
      <c r="J235" s="137">
        <f>ROUND(I235*H235,2)</f>
        <v>0</v>
      </c>
      <c r="K235" s="138"/>
      <c r="L235" s="30"/>
      <c r="M235" s="139" t="s">
        <v>1</v>
      </c>
      <c r="N235" s="140" t="s">
        <v>44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149</v>
      </c>
      <c r="AT235" s="143" t="s">
        <v>145</v>
      </c>
      <c r="AU235" s="143" t="s">
        <v>154</v>
      </c>
      <c r="AY235" s="15" t="s">
        <v>143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5" t="s">
        <v>87</v>
      </c>
      <c r="BK235" s="144">
        <f>ROUND(I235*H235,2)</f>
        <v>0</v>
      </c>
      <c r="BL235" s="15" t="s">
        <v>149</v>
      </c>
      <c r="BM235" s="143" t="s">
        <v>340</v>
      </c>
    </row>
    <row r="236" spans="2:65" s="12" customFormat="1" ht="11.25">
      <c r="B236" s="145"/>
      <c r="D236" s="146" t="s">
        <v>169</v>
      </c>
      <c r="E236" s="152" t="s">
        <v>1</v>
      </c>
      <c r="F236" s="147" t="s">
        <v>336</v>
      </c>
      <c r="H236" s="148">
        <v>720.56</v>
      </c>
      <c r="I236" s="149"/>
      <c r="L236" s="145"/>
      <c r="M236" s="150"/>
      <c r="T236" s="151"/>
      <c r="AT236" s="152" t="s">
        <v>169</v>
      </c>
      <c r="AU236" s="152" t="s">
        <v>154</v>
      </c>
      <c r="AV236" s="12" t="s">
        <v>89</v>
      </c>
      <c r="AW236" s="12" t="s">
        <v>36</v>
      </c>
      <c r="AX236" s="12" t="s">
        <v>87</v>
      </c>
      <c r="AY236" s="152" t="s">
        <v>143</v>
      </c>
    </row>
    <row r="237" spans="2:65" s="12" customFormat="1" ht="11.25">
      <c r="B237" s="145"/>
      <c r="D237" s="146" t="s">
        <v>169</v>
      </c>
      <c r="F237" s="147" t="s">
        <v>341</v>
      </c>
      <c r="H237" s="148">
        <v>12970.08</v>
      </c>
      <c r="I237" s="149"/>
      <c r="L237" s="145"/>
      <c r="M237" s="150"/>
      <c r="T237" s="151"/>
      <c r="AT237" s="152" t="s">
        <v>169</v>
      </c>
      <c r="AU237" s="152" t="s">
        <v>154</v>
      </c>
      <c r="AV237" s="12" t="s">
        <v>89</v>
      </c>
      <c r="AW237" s="12" t="s">
        <v>4</v>
      </c>
      <c r="AX237" s="12" t="s">
        <v>87</v>
      </c>
      <c r="AY237" s="152" t="s">
        <v>143</v>
      </c>
    </row>
    <row r="238" spans="2:65" s="1" customFormat="1" ht="44.25" customHeight="1">
      <c r="B238" s="30"/>
      <c r="C238" s="131" t="s">
        <v>342</v>
      </c>
      <c r="D238" s="131" t="s">
        <v>145</v>
      </c>
      <c r="E238" s="132" t="s">
        <v>343</v>
      </c>
      <c r="F238" s="133" t="s">
        <v>344</v>
      </c>
      <c r="G238" s="134" t="s">
        <v>260</v>
      </c>
      <c r="H238" s="135">
        <v>1441.12</v>
      </c>
      <c r="I238" s="136"/>
      <c r="J238" s="137">
        <f>ROUND(I238*H238,2)</f>
        <v>0</v>
      </c>
      <c r="K238" s="138"/>
      <c r="L238" s="30"/>
      <c r="M238" s="139" t="s">
        <v>1</v>
      </c>
      <c r="N238" s="140" t="s">
        <v>44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149</v>
      </c>
      <c r="AT238" s="143" t="s">
        <v>145</v>
      </c>
      <c r="AU238" s="143" t="s">
        <v>154</v>
      </c>
      <c r="AY238" s="15" t="s">
        <v>143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5" t="s">
        <v>87</v>
      </c>
      <c r="BK238" s="144">
        <f>ROUND(I238*H238,2)</f>
        <v>0</v>
      </c>
      <c r="BL238" s="15" t="s">
        <v>149</v>
      </c>
      <c r="BM238" s="143" t="s">
        <v>345</v>
      </c>
    </row>
    <row r="239" spans="2:65" s="12" customFormat="1" ht="11.25">
      <c r="B239" s="145"/>
      <c r="D239" s="146" t="s">
        <v>169</v>
      </c>
      <c r="E239" s="152" t="s">
        <v>1</v>
      </c>
      <c r="F239" s="147" t="s">
        <v>336</v>
      </c>
      <c r="H239" s="148">
        <v>720.56</v>
      </c>
      <c r="I239" s="149"/>
      <c r="L239" s="145"/>
      <c r="M239" s="150"/>
      <c r="T239" s="151"/>
      <c r="AT239" s="152" t="s">
        <v>169</v>
      </c>
      <c r="AU239" s="152" t="s">
        <v>154</v>
      </c>
      <c r="AV239" s="12" t="s">
        <v>89</v>
      </c>
      <c r="AW239" s="12" t="s">
        <v>36</v>
      </c>
      <c r="AX239" s="12" t="s">
        <v>87</v>
      </c>
      <c r="AY239" s="152" t="s">
        <v>143</v>
      </c>
    </row>
    <row r="240" spans="2:65" s="12" customFormat="1" ht="11.25">
      <c r="B240" s="145"/>
      <c r="D240" s="146" t="s">
        <v>169</v>
      </c>
      <c r="F240" s="147" t="s">
        <v>346</v>
      </c>
      <c r="H240" s="148">
        <v>1441.12</v>
      </c>
      <c r="I240" s="149"/>
      <c r="L240" s="145"/>
      <c r="M240" s="150"/>
      <c r="T240" s="151"/>
      <c r="AT240" s="152" t="s">
        <v>169</v>
      </c>
      <c r="AU240" s="152" t="s">
        <v>154</v>
      </c>
      <c r="AV240" s="12" t="s">
        <v>89</v>
      </c>
      <c r="AW240" s="12" t="s">
        <v>4</v>
      </c>
      <c r="AX240" s="12" t="s">
        <v>87</v>
      </c>
      <c r="AY240" s="152" t="s">
        <v>143</v>
      </c>
    </row>
    <row r="241" spans="2:65" s="1" customFormat="1" ht="33" customHeight="1">
      <c r="B241" s="30"/>
      <c r="C241" s="131" t="s">
        <v>347</v>
      </c>
      <c r="D241" s="131" t="s">
        <v>145</v>
      </c>
      <c r="E241" s="132" t="s">
        <v>348</v>
      </c>
      <c r="F241" s="133" t="s">
        <v>349</v>
      </c>
      <c r="G241" s="134" t="s">
        <v>183</v>
      </c>
      <c r="H241" s="135">
        <v>3602.8</v>
      </c>
      <c r="I241" s="136"/>
      <c r="J241" s="137">
        <f>ROUND(I241*H241,2)</f>
        <v>0</v>
      </c>
      <c r="K241" s="138"/>
      <c r="L241" s="30"/>
      <c r="M241" s="139" t="s">
        <v>1</v>
      </c>
      <c r="N241" s="140" t="s">
        <v>44</v>
      </c>
      <c r="P241" s="141">
        <f>O241*H241</f>
        <v>0</v>
      </c>
      <c r="Q241" s="141">
        <v>0.46</v>
      </c>
      <c r="R241" s="141">
        <f>Q241*H241</f>
        <v>1657.2880000000002</v>
      </c>
      <c r="S241" s="141">
        <v>0</v>
      </c>
      <c r="T241" s="142">
        <f>S241*H241</f>
        <v>0</v>
      </c>
      <c r="AR241" s="143" t="s">
        <v>149</v>
      </c>
      <c r="AT241" s="143" t="s">
        <v>145</v>
      </c>
      <c r="AU241" s="143" t="s">
        <v>154</v>
      </c>
      <c r="AY241" s="15" t="s">
        <v>143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5" t="s">
        <v>87</v>
      </c>
      <c r="BK241" s="144">
        <f>ROUND(I241*H241,2)</f>
        <v>0</v>
      </c>
      <c r="BL241" s="15" t="s">
        <v>149</v>
      </c>
      <c r="BM241" s="143" t="s">
        <v>350</v>
      </c>
    </row>
    <row r="242" spans="2:65" s="1" customFormat="1" ht="19.5">
      <c r="B242" s="30"/>
      <c r="D242" s="146" t="s">
        <v>351</v>
      </c>
      <c r="F242" s="171" t="s">
        <v>352</v>
      </c>
      <c r="I242" s="172"/>
      <c r="L242" s="30"/>
      <c r="M242" s="173"/>
      <c r="T242" s="54"/>
      <c r="AT242" s="15" t="s">
        <v>351</v>
      </c>
      <c r="AU242" s="15" t="s">
        <v>154</v>
      </c>
    </row>
    <row r="243" spans="2:65" s="12" customFormat="1" ht="11.25">
      <c r="B243" s="145"/>
      <c r="D243" s="146" t="s">
        <v>169</v>
      </c>
      <c r="E243" s="152" t="s">
        <v>1</v>
      </c>
      <c r="F243" s="147" t="s">
        <v>294</v>
      </c>
      <c r="H243" s="148">
        <v>2409.75</v>
      </c>
      <c r="I243" s="149"/>
      <c r="L243" s="145"/>
      <c r="M243" s="150"/>
      <c r="T243" s="151"/>
      <c r="AT243" s="152" t="s">
        <v>169</v>
      </c>
      <c r="AU243" s="152" t="s">
        <v>154</v>
      </c>
      <c r="AV243" s="12" t="s">
        <v>89</v>
      </c>
      <c r="AW243" s="12" t="s">
        <v>36</v>
      </c>
      <c r="AX243" s="12" t="s">
        <v>79</v>
      </c>
      <c r="AY243" s="152" t="s">
        <v>143</v>
      </c>
    </row>
    <row r="244" spans="2:65" s="12" customFormat="1" ht="11.25">
      <c r="B244" s="145"/>
      <c r="D244" s="146" t="s">
        <v>169</v>
      </c>
      <c r="E244" s="152" t="s">
        <v>1</v>
      </c>
      <c r="F244" s="147" t="s">
        <v>295</v>
      </c>
      <c r="H244" s="148">
        <v>68.25</v>
      </c>
      <c r="I244" s="149"/>
      <c r="L244" s="145"/>
      <c r="M244" s="150"/>
      <c r="T244" s="151"/>
      <c r="AT244" s="152" t="s">
        <v>169</v>
      </c>
      <c r="AU244" s="152" t="s">
        <v>154</v>
      </c>
      <c r="AV244" s="12" t="s">
        <v>89</v>
      </c>
      <c r="AW244" s="12" t="s">
        <v>36</v>
      </c>
      <c r="AX244" s="12" t="s">
        <v>79</v>
      </c>
      <c r="AY244" s="152" t="s">
        <v>143</v>
      </c>
    </row>
    <row r="245" spans="2:65" s="12" customFormat="1" ht="11.25">
      <c r="B245" s="145"/>
      <c r="D245" s="146" t="s">
        <v>169</v>
      </c>
      <c r="E245" s="152" t="s">
        <v>1</v>
      </c>
      <c r="F245" s="147" t="s">
        <v>296</v>
      </c>
      <c r="H245" s="148">
        <v>1039.5</v>
      </c>
      <c r="I245" s="149"/>
      <c r="L245" s="145"/>
      <c r="M245" s="150"/>
      <c r="T245" s="151"/>
      <c r="AT245" s="152" t="s">
        <v>169</v>
      </c>
      <c r="AU245" s="152" t="s">
        <v>154</v>
      </c>
      <c r="AV245" s="12" t="s">
        <v>89</v>
      </c>
      <c r="AW245" s="12" t="s">
        <v>36</v>
      </c>
      <c r="AX245" s="12" t="s">
        <v>79</v>
      </c>
      <c r="AY245" s="152" t="s">
        <v>143</v>
      </c>
    </row>
    <row r="246" spans="2:65" s="12" customFormat="1" ht="11.25">
      <c r="B246" s="145"/>
      <c r="D246" s="146" t="s">
        <v>169</v>
      </c>
      <c r="E246" s="152" t="s">
        <v>1</v>
      </c>
      <c r="F246" s="147" t="s">
        <v>297</v>
      </c>
      <c r="H246" s="148">
        <v>37</v>
      </c>
      <c r="I246" s="149"/>
      <c r="L246" s="145"/>
      <c r="M246" s="150"/>
      <c r="T246" s="151"/>
      <c r="AT246" s="152" t="s">
        <v>169</v>
      </c>
      <c r="AU246" s="152" t="s">
        <v>154</v>
      </c>
      <c r="AV246" s="12" t="s">
        <v>89</v>
      </c>
      <c r="AW246" s="12" t="s">
        <v>36</v>
      </c>
      <c r="AX246" s="12" t="s">
        <v>79</v>
      </c>
      <c r="AY246" s="152" t="s">
        <v>143</v>
      </c>
    </row>
    <row r="247" spans="2:65" s="12" customFormat="1" ht="11.25">
      <c r="B247" s="145"/>
      <c r="D247" s="146" t="s">
        <v>169</v>
      </c>
      <c r="E247" s="152" t="s">
        <v>1</v>
      </c>
      <c r="F247" s="147" t="s">
        <v>299</v>
      </c>
      <c r="H247" s="148">
        <v>48.3</v>
      </c>
      <c r="I247" s="149"/>
      <c r="L247" s="145"/>
      <c r="M247" s="150"/>
      <c r="T247" s="151"/>
      <c r="AT247" s="152" t="s">
        <v>169</v>
      </c>
      <c r="AU247" s="152" t="s">
        <v>154</v>
      </c>
      <c r="AV247" s="12" t="s">
        <v>89</v>
      </c>
      <c r="AW247" s="12" t="s">
        <v>36</v>
      </c>
      <c r="AX247" s="12" t="s">
        <v>79</v>
      </c>
      <c r="AY247" s="152" t="s">
        <v>143</v>
      </c>
    </row>
    <row r="248" spans="2:65" s="13" customFormat="1" ht="11.25">
      <c r="B248" s="153"/>
      <c r="D248" s="146" t="s">
        <v>169</v>
      </c>
      <c r="E248" s="154" t="s">
        <v>1</v>
      </c>
      <c r="F248" s="155" t="s">
        <v>232</v>
      </c>
      <c r="H248" s="156">
        <v>3602.8</v>
      </c>
      <c r="I248" s="157"/>
      <c r="L248" s="153"/>
      <c r="M248" s="158"/>
      <c r="T248" s="159"/>
      <c r="AT248" s="154" t="s">
        <v>169</v>
      </c>
      <c r="AU248" s="154" t="s">
        <v>154</v>
      </c>
      <c r="AV248" s="13" t="s">
        <v>149</v>
      </c>
      <c r="AW248" s="13" t="s">
        <v>36</v>
      </c>
      <c r="AX248" s="13" t="s">
        <v>87</v>
      </c>
      <c r="AY248" s="154" t="s">
        <v>143</v>
      </c>
    </row>
    <row r="249" spans="2:65" s="11" customFormat="1" ht="22.9" customHeight="1">
      <c r="B249" s="119"/>
      <c r="D249" s="120" t="s">
        <v>78</v>
      </c>
      <c r="E249" s="129" t="s">
        <v>161</v>
      </c>
      <c r="F249" s="129" t="s">
        <v>353</v>
      </c>
      <c r="I249" s="122"/>
      <c r="J249" s="130">
        <f>BK249</f>
        <v>0</v>
      </c>
      <c r="L249" s="119"/>
      <c r="M249" s="124"/>
      <c r="P249" s="125">
        <f>P250+P274+P283+P308+P313+P321</f>
        <v>0</v>
      </c>
      <c r="R249" s="125">
        <f>R250+R274+R283+R308+R313+R321</f>
        <v>2777.9317700000001</v>
      </c>
      <c r="T249" s="126">
        <f>T250+T274+T283+T308+T313+T321</f>
        <v>0</v>
      </c>
      <c r="AR249" s="120" t="s">
        <v>87</v>
      </c>
      <c r="AT249" s="127" t="s">
        <v>78</v>
      </c>
      <c r="AU249" s="127" t="s">
        <v>87</v>
      </c>
      <c r="AY249" s="120" t="s">
        <v>143</v>
      </c>
      <c r="BK249" s="128">
        <f>BK250+BK274+BK283+BK308+BK313+BK321</f>
        <v>0</v>
      </c>
    </row>
    <row r="250" spans="2:65" s="11" customFormat="1" ht="20.85" customHeight="1">
      <c r="B250" s="119"/>
      <c r="D250" s="120" t="s">
        <v>78</v>
      </c>
      <c r="E250" s="129" t="s">
        <v>354</v>
      </c>
      <c r="F250" s="129" t="s">
        <v>355</v>
      </c>
      <c r="I250" s="122"/>
      <c r="J250" s="130">
        <f>BK250</f>
        <v>0</v>
      </c>
      <c r="L250" s="119"/>
      <c r="M250" s="124"/>
      <c r="P250" s="125">
        <f>SUM(P251:P273)</f>
        <v>0</v>
      </c>
      <c r="R250" s="125">
        <f>SUM(R251:R273)</f>
        <v>2033.6934499999998</v>
      </c>
      <c r="T250" s="126">
        <f>SUM(T251:T273)</f>
        <v>0</v>
      </c>
      <c r="AR250" s="120" t="s">
        <v>87</v>
      </c>
      <c r="AT250" s="127" t="s">
        <v>78</v>
      </c>
      <c r="AU250" s="127" t="s">
        <v>89</v>
      </c>
      <c r="AY250" s="120" t="s">
        <v>143</v>
      </c>
      <c r="BK250" s="128">
        <f>SUM(BK251:BK273)</f>
        <v>0</v>
      </c>
    </row>
    <row r="251" spans="2:65" s="1" customFormat="1" ht="37.9" customHeight="1">
      <c r="B251" s="30"/>
      <c r="C251" s="131" t="s">
        <v>356</v>
      </c>
      <c r="D251" s="131" t="s">
        <v>145</v>
      </c>
      <c r="E251" s="132" t="s">
        <v>357</v>
      </c>
      <c r="F251" s="133" t="s">
        <v>358</v>
      </c>
      <c r="G251" s="134" t="s">
        <v>183</v>
      </c>
      <c r="H251" s="135">
        <v>1120</v>
      </c>
      <c r="I251" s="136"/>
      <c r="J251" s="137">
        <f>ROUND(I251*H251,2)</f>
        <v>0</v>
      </c>
      <c r="K251" s="138"/>
      <c r="L251" s="30"/>
      <c r="M251" s="139" t="s">
        <v>1</v>
      </c>
      <c r="N251" s="140" t="s">
        <v>44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149</v>
      </c>
      <c r="AT251" s="143" t="s">
        <v>145</v>
      </c>
      <c r="AU251" s="143" t="s">
        <v>154</v>
      </c>
      <c r="AY251" s="15" t="s">
        <v>143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5" t="s">
        <v>87</v>
      </c>
      <c r="BK251" s="144">
        <f>ROUND(I251*H251,2)</f>
        <v>0</v>
      </c>
      <c r="BL251" s="15" t="s">
        <v>149</v>
      </c>
      <c r="BM251" s="143" t="s">
        <v>359</v>
      </c>
    </row>
    <row r="252" spans="2:65" s="1" customFormat="1" ht="16.5" customHeight="1">
      <c r="B252" s="30"/>
      <c r="C252" s="160" t="s">
        <v>360</v>
      </c>
      <c r="D252" s="160" t="s">
        <v>280</v>
      </c>
      <c r="E252" s="161" t="s">
        <v>361</v>
      </c>
      <c r="F252" s="162" t="s">
        <v>362</v>
      </c>
      <c r="G252" s="163" t="s">
        <v>363</v>
      </c>
      <c r="H252" s="164">
        <v>22.4</v>
      </c>
      <c r="I252" s="165"/>
      <c r="J252" s="166">
        <f>ROUND(I252*H252,2)</f>
        <v>0</v>
      </c>
      <c r="K252" s="167"/>
      <c r="L252" s="168"/>
      <c r="M252" s="169" t="s">
        <v>1</v>
      </c>
      <c r="N252" s="170" t="s">
        <v>44</v>
      </c>
      <c r="P252" s="141">
        <f>O252*H252</f>
        <v>0</v>
      </c>
      <c r="Q252" s="141">
        <v>1E-3</v>
      </c>
      <c r="R252" s="141">
        <f>Q252*H252</f>
        <v>2.24E-2</v>
      </c>
      <c r="S252" s="141">
        <v>0</v>
      </c>
      <c r="T252" s="142">
        <f>S252*H252</f>
        <v>0</v>
      </c>
      <c r="AR252" s="143" t="s">
        <v>175</v>
      </c>
      <c r="AT252" s="143" t="s">
        <v>280</v>
      </c>
      <c r="AU252" s="143" t="s">
        <v>154</v>
      </c>
      <c r="AY252" s="15" t="s">
        <v>143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5" t="s">
        <v>87</v>
      </c>
      <c r="BK252" s="144">
        <f>ROUND(I252*H252,2)</f>
        <v>0</v>
      </c>
      <c r="BL252" s="15" t="s">
        <v>149</v>
      </c>
      <c r="BM252" s="143" t="s">
        <v>364</v>
      </c>
    </row>
    <row r="253" spans="2:65" s="12" customFormat="1" ht="11.25">
      <c r="B253" s="145"/>
      <c r="D253" s="146" t="s">
        <v>169</v>
      </c>
      <c r="F253" s="147" t="s">
        <v>365</v>
      </c>
      <c r="H253" s="148">
        <v>22.4</v>
      </c>
      <c r="I253" s="149"/>
      <c r="L253" s="145"/>
      <c r="M253" s="150"/>
      <c r="T253" s="151"/>
      <c r="AT253" s="152" t="s">
        <v>169</v>
      </c>
      <c r="AU253" s="152" t="s">
        <v>154</v>
      </c>
      <c r="AV253" s="12" t="s">
        <v>89</v>
      </c>
      <c r="AW253" s="12" t="s">
        <v>4</v>
      </c>
      <c r="AX253" s="12" t="s">
        <v>87</v>
      </c>
      <c r="AY253" s="152" t="s">
        <v>143</v>
      </c>
    </row>
    <row r="254" spans="2:65" s="1" customFormat="1" ht="62.65" customHeight="1">
      <c r="B254" s="30"/>
      <c r="C254" s="131" t="s">
        <v>366</v>
      </c>
      <c r="D254" s="131" t="s">
        <v>145</v>
      </c>
      <c r="E254" s="132" t="s">
        <v>367</v>
      </c>
      <c r="F254" s="133" t="s">
        <v>368</v>
      </c>
      <c r="G254" s="134" t="s">
        <v>183</v>
      </c>
      <c r="H254" s="135">
        <v>2295</v>
      </c>
      <c r="I254" s="136"/>
      <c r="J254" s="137">
        <f>ROUND(I254*H254,2)</f>
        <v>0</v>
      </c>
      <c r="K254" s="138"/>
      <c r="L254" s="30"/>
      <c r="M254" s="139" t="s">
        <v>1</v>
      </c>
      <c r="N254" s="140" t="s">
        <v>44</v>
      </c>
      <c r="P254" s="141">
        <f>O254*H254</f>
        <v>0</v>
      </c>
      <c r="Q254" s="141">
        <v>0.04</v>
      </c>
      <c r="R254" s="141">
        <f>Q254*H254</f>
        <v>91.8</v>
      </c>
      <c r="S254" s="141">
        <v>0</v>
      </c>
      <c r="T254" s="142">
        <f>S254*H254</f>
        <v>0</v>
      </c>
      <c r="AR254" s="143" t="s">
        <v>149</v>
      </c>
      <c r="AT254" s="143" t="s">
        <v>145</v>
      </c>
      <c r="AU254" s="143" t="s">
        <v>154</v>
      </c>
      <c r="AY254" s="15" t="s">
        <v>143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5" t="s">
        <v>87</v>
      </c>
      <c r="BK254" s="144">
        <f>ROUND(I254*H254,2)</f>
        <v>0</v>
      </c>
      <c r="BL254" s="15" t="s">
        <v>149</v>
      </c>
      <c r="BM254" s="143" t="s">
        <v>369</v>
      </c>
    </row>
    <row r="255" spans="2:65" s="1" customFormat="1" ht="24.2" customHeight="1">
      <c r="B255" s="30"/>
      <c r="C255" s="160" t="s">
        <v>370</v>
      </c>
      <c r="D255" s="160" t="s">
        <v>280</v>
      </c>
      <c r="E255" s="161" t="s">
        <v>371</v>
      </c>
      <c r="F255" s="162" t="s">
        <v>372</v>
      </c>
      <c r="G255" s="163" t="s">
        <v>183</v>
      </c>
      <c r="H255" s="164">
        <v>2409.75</v>
      </c>
      <c r="I255" s="165"/>
      <c r="J255" s="166">
        <f>ROUND(I255*H255,2)</f>
        <v>0</v>
      </c>
      <c r="K255" s="167"/>
      <c r="L255" s="168"/>
      <c r="M255" s="169" t="s">
        <v>1</v>
      </c>
      <c r="N255" s="170" t="s">
        <v>44</v>
      </c>
      <c r="P255" s="141">
        <f>O255*H255</f>
        <v>0</v>
      </c>
      <c r="Q255" s="141">
        <v>1.26E-2</v>
      </c>
      <c r="R255" s="141">
        <f>Q255*H255</f>
        <v>30.362850000000002</v>
      </c>
      <c r="S255" s="141">
        <v>0</v>
      </c>
      <c r="T255" s="142">
        <f>S255*H255</f>
        <v>0</v>
      </c>
      <c r="AR255" s="143" t="s">
        <v>175</v>
      </c>
      <c r="AT255" s="143" t="s">
        <v>280</v>
      </c>
      <c r="AU255" s="143" t="s">
        <v>154</v>
      </c>
      <c r="AY255" s="15" t="s">
        <v>143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5" t="s">
        <v>87</v>
      </c>
      <c r="BK255" s="144">
        <f>ROUND(I255*H255,2)</f>
        <v>0</v>
      </c>
      <c r="BL255" s="15" t="s">
        <v>149</v>
      </c>
      <c r="BM255" s="143" t="s">
        <v>373</v>
      </c>
    </row>
    <row r="256" spans="2:65" s="12" customFormat="1" ht="11.25">
      <c r="B256" s="145"/>
      <c r="D256" s="146" t="s">
        <v>169</v>
      </c>
      <c r="F256" s="147" t="s">
        <v>374</v>
      </c>
      <c r="H256" s="148">
        <v>2409.75</v>
      </c>
      <c r="I256" s="149"/>
      <c r="L256" s="145"/>
      <c r="M256" s="150"/>
      <c r="T256" s="151"/>
      <c r="AT256" s="152" t="s">
        <v>169</v>
      </c>
      <c r="AU256" s="152" t="s">
        <v>154</v>
      </c>
      <c r="AV256" s="12" t="s">
        <v>89</v>
      </c>
      <c r="AW256" s="12" t="s">
        <v>4</v>
      </c>
      <c r="AX256" s="12" t="s">
        <v>87</v>
      </c>
      <c r="AY256" s="152" t="s">
        <v>143</v>
      </c>
    </row>
    <row r="257" spans="2:65" s="1" customFormat="1" ht="21.75" customHeight="1">
      <c r="B257" s="30"/>
      <c r="C257" s="160" t="s">
        <v>375</v>
      </c>
      <c r="D257" s="160" t="s">
        <v>280</v>
      </c>
      <c r="E257" s="161" t="s">
        <v>376</v>
      </c>
      <c r="F257" s="162" t="s">
        <v>377</v>
      </c>
      <c r="G257" s="163" t="s">
        <v>183</v>
      </c>
      <c r="H257" s="164">
        <v>1031</v>
      </c>
      <c r="I257" s="165"/>
      <c r="J257" s="166">
        <f>ROUND(I257*H257,2)</f>
        <v>0</v>
      </c>
      <c r="K257" s="167"/>
      <c r="L257" s="168"/>
      <c r="M257" s="169" t="s">
        <v>1</v>
      </c>
      <c r="N257" s="170" t="s">
        <v>44</v>
      </c>
      <c r="P257" s="141">
        <f>O257*H257</f>
        <v>0</v>
      </c>
      <c r="Q257" s="141">
        <v>0.12</v>
      </c>
      <c r="R257" s="141">
        <f>Q257*H257</f>
        <v>123.72</v>
      </c>
      <c r="S257" s="141">
        <v>0</v>
      </c>
      <c r="T257" s="142">
        <f>S257*H257</f>
        <v>0</v>
      </c>
      <c r="AR257" s="143" t="s">
        <v>175</v>
      </c>
      <c r="AT257" s="143" t="s">
        <v>280</v>
      </c>
      <c r="AU257" s="143" t="s">
        <v>154</v>
      </c>
      <c r="AY257" s="15" t="s">
        <v>143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5" t="s">
        <v>87</v>
      </c>
      <c r="BK257" s="144">
        <f>ROUND(I257*H257,2)</f>
        <v>0</v>
      </c>
      <c r="BL257" s="15" t="s">
        <v>149</v>
      </c>
      <c r="BM257" s="143" t="s">
        <v>378</v>
      </c>
    </row>
    <row r="258" spans="2:65" s="12" customFormat="1" ht="11.25">
      <c r="B258" s="145"/>
      <c r="D258" s="146" t="s">
        <v>169</v>
      </c>
      <c r="F258" s="147" t="s">
        <v>379</v>
      </c>
      <c r="H258" s="148">
        <v>1031</v>
      </c>
      <c r="I258" s="149"/>
      <c r="L258" s="145"/>
      <c r="M258" s="150"/>
      <c r="T258" s="151"/>
      <c r="AT258" s="152" t="s">
        <v>169</v>
      </c>
      <c r="AU258" s="152" t="s">
        <v>154</v>
      </c>
      <c r="AV258" s="12" t="s">
        <v>89</v>
      </c>
      <c r="AW258" s="12" t="s">
        <v>4</v>
      </c>
      <c r="AX258" s="12" t="s">
        <v>87</v>
      </c>
      <c r="AY258" s="152" t="s">
        <v>143</v>
      </c>
    </row>
    <row r="259" spans="2:65" s="1" customFormat="1" ht="21.75" customHeight="1">
      <c r="B259" s="30"/>
      <c r="C259" s="160" t="s">
        <v>380</v>
      </c>
      <c r="D259" s="160" t="s">
        <v>280</v>
      </c>
      <c r="E259" s="161" t="s">
        <v>381</v>
      </c>
      <c r="F259" s="162" t="s">
        <v>382</v>
      </c>
      <c r="G259" s="163" t="s">
        <v>183</v>
      </c>
      <c r="H259" s="164">
        <v>124</v>
      </c>
      <c r="I259" s="165"/>
      <c r="J259" s="166">
        <f>ROUND(I259*H259,2)</f>
        <v>0</v>
      </c>
      <c r="K259" s="167"/>
      <c r="L259" s="168"/>
      <c r="M259" s="169" t="s">
        <v>1</v>
      </c>
      <c r="N259" s="170" t="s">
        <v>44</v>
      </c>
      <c r="P259" s="141">
        <f>O259*H259</f>
        <v>0</v>
      </c>
      <c r="Q259" s="141">
        <v>0.12</v>
      </c>
      <c r="R259" s="141">
        <f>Q259*H259</f>
        <v>14.879999999999999</v>
      </c>
      <c r="S259" s="141">
        <v>0</v>
      </c>
      <c r="T259" s="142">
        <f>S259*H259</f>
        <v>0</v>
      </c>
      <c r="AR259" s="143" t="s">
        <v>175</v>
      </c>
      <c r="AT259" s="143" t="s">
        <v>280</v>
      </c>
      <c r="AU259" s="143" t="s">
        <v>154</v>
      </c>
      <c r="AY259" s="15" t="s">
        <v>143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5" t="s">
        <v>87</v>
      </c>
      <c r="BK259" s="144">
        <f>ROUND(I259*H259,2)</f>
        <v>0</v>
      </c>
      <c r="BL259" s="15" t="s">
        <v>149</v>
      </c>
      <c r="BM259" s="143" t="s">
        <v>383</v>
      </c>
    </row>
    <row r="260" spans="2:65" s="1" customFormat="1" ht="19.5">
      <c r="B260" s="30"/>
      <c r="D260" s="146" t="s">
        <v>351</v>
      </c>
      <c r="F260" s="171" t="s">
        <v>384</v>
      </c>
      <c r="I260" s="172"/>
      <c r="L260" s="30"/>
      <c r="M260" s="173"/>
      <c r="T260" s="54"/>
      <c r="AT260" s="15" t="s">
        <v>351</v>
      </c>
      <c r="AU260" s="15" t="s">
        <v>154</v>
      </c>
    </row>
    <row r="261" spans="2:65" s="1" customFormat="1" ht="16.5" customHeight="1">
      <c r="B261" s="30"/>
      <c r="C261" s="160" t="s">
        <v>385</v>
      </c>
      <c r="D261" s="160" t="s">
        <v>280</v>
      </c>
      <c r="E261" s="161" t="s">
        <v>386</v>
      </c>
      <c r="F261" s="162" t="s">
        <v>387</v>
      </c>
      <c r="G261" s="163" t="s">
        <v>212</v>
      </c>
      <c r="H261" s="164">
        <v>67.2</v>
      </c>
      <c r="I261" s="165"/>
      <c r="J261" s="166">
        <f>ROUND(I261*H261,2)</f>
        <v>0</v>
      </c>
      <c r="K261" s="167"/>
      <c r="L261" s="168"/>
      <c r="M261" s="169" t="s">
        <v>1</v>
      </c>
      <c r="N261" s="170" t="s">
        <v>44</v>
      </c>
      <c r="P261" s="141">
        <f>O261*H261</f>
        <v>0</v>
      </c>
      <c r="Q261" s="141">
        <v>0.21</v>
      </c>
      <c r="R261" s="141">
        <f>Q261*H261</f>
        <v>14.112</v>
      </c>
      <c r="S261" s="141">
        <v>0</v>
      </c>
      <c r="T261" s="142">
        <f>S261*H261</f>
        <v>0</v>
      </c>
      <c r="AR261" s="143" t="s">
        <v>175</v>
      </c>
      <c r="AT261" s="143" t="s">
        <v>280</v>
      </c>
      <c r="AU261" s="143" t="s">
        <v>154</v>
      </c>
      <c r="AY261" s="15" t="s">
        <v>143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5" t="s">
        <v>87</v>
      </c>
      <c r="BK261" s="144">
        <f>ROUND(I261*H261,2)</f>
        <v>0</v>
      </c>
      <c r="BL261" s="15" t="s">
        <v>149</v>
      </c>
      <c r="BM261" s="143" t="s">
        <v>388</v>
      </c>
    </row>
    <row r="262" spans="2:65" s="12" customFormat="1" ht="11.25">
      <c r="B262" s="145"/>
      <c r="D262" s="146" t="s">
        <v>169</v>
      </c>
      <c r="E262" s="152" t="s">
        <v>1</v>
      </c>
      <c r="F262" s="147" t="s">
        <v>389</v>
      </c>
      <c r="H262" s="148">
        <v>67.2</v>
      </c>
      <c r="I262" s="149"/>
      <c r="L262" s="145"/>
      <c r="M262" s="150"/>
      <c r="T262" s="151"/>
      <c r="AT262" s="152" t="s">
        <v>169</v>
      </c>
      <c r="AU262" s="152" t="s">
        <v>154</v>
      </c>
      <c r="AV262" s="12" t="s">
        <v>89</v>
      </c>
      <c r="AW262" s="12" t="s">
        <v>36</v>
      </c>
      <c r="AX262" s="12" t="s">
        <v>87</v>
      </c>
      <c r="AY262" s="152" t="s">
        <v>143</v>
      </c>
    </row>
    <row r="263" spans="2:65" s="1" customFormat="1" ht="44.25" customHeight="1">
      <c r="B263" s="30"/>
      <c r="C263" s="131" t="s">
        <v>390</v>
      </c>
      <c r="D263" s="131" t="s">
        <v>145</v>
      </c>
      <c r="E263" s="132" t="s">
        <v>391</v>
      </c>
      <c r="F263" s="133" t="s">
        <v>392</v>
      </c>
      <c r="G263" s="134" t="s">
        <v>183</v>
      </c>
      <c r="H263" s="135">
        <v>2295</v>
      </c>
      <c r="I263" s="136"/>
      <c r="J263" s="137">
        <f>ROUND(I263*H263,2)</f>
        <v>0</v>
      </c>
      <c r="K263" s="138"/>
      <c r="L263" s="30"/>
      <c r="M263" s="139" t="s">
        <v>1</v>
      </c>
      <c r="N263" s="140" t="s">
        <v>44</v>
      </c>
      <c r="P263" s="141">
        <f>O263*H263</f>
        <v>0</v>
      </c>
      <c r="Q263" s="141">
        <v>0.16192000000000001</v>
      </c>
      <c r="R263" s="141">
        <f>Q263*H263</f>
        <v>371.60640000000001</v>
      </c>
      <c r="S263" s="141">
        <v>0</v>
      </c>
      <c r="T263" s="142">
        <f>S263*H263</f>
        <v>0</v>
      </c>
      <c r="AR263" s="143" t="s">
        <v>149</v>
      </c>
      <c r="AT263" s="143" t="s">
        <v>145</v>
      </c>
      <c r="AU263" s="143" t="s">
        <v>154</v>
      </c>
      <c r="AY263" s="15" t="s">
        <v>143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5" t="s">
        <v>87</v>
      </c>
      <c r="BK263" s="144">
        <f>ROUND(I263*H263,2)</f>
        <v>0</v>
      </c>
      <c r="BL263" s="15" t="s">
        <v>149</v>
      </c>
      <c r="BM263" s="143" t="s">
        <v>393</v>
      </c>
    </row>
    <row r="264" spans="2:65" s="12" customFormat="1" ht="11.25">
      <c r="B264" s="145"/>
      <c r="D264" s="146" t="s">
        <v>169</v>
      </c>
      <c r="E264" s="152" t="s">
        <v>1</v>
      </c>
      <c r="F264" s="147" t="s">
        <v>394</v>
      </c>
      <c r="H264" s="148">
        <v>1120</v>
      </c>
      <c r="I264" s="149"/>
      <c r="L264" s="145"/>
      <c r="M264" s="150"/>
      <c r="T264" s="151"/>
      <c r="AT264" s="152" t="s">
        <v>169</v>
      </c>
      <c r="AU264" s="152" t="s">
        <v>154</v>
      </c>
      <c r="AV264" s="12" t="s">
        <v>89</v>
      </c>
      <c r="AW264" s="12" t="s">
        <v>36</v>
      </c>
      <c r="AX264" s="12" t="s">
        <v>79</v>
      </c>
      <c r="AY264" s="152" t="s">
        <v>143</v>
      </c>
    </row>
    <row r="265" spans="2:65" s="12" customFormat="1" ht="11.25">
      <c r="B265" s="145"/>
      <c r="D265" s="146" t="s">
        <v>169</v>
      </c>
      <c r="E265" s="152" t="s">
        <v>1</v>
      </c>
      <c r="F265" s="147" t="s">
        <v>395</v>
      </c>
      <c r="H265" s="148">
        <v>1175</v>
      </c>
      <c r="I265" s="149"/>
      <c r="L265" s="145"/>
      <c r="M265" s="150"/>
      <c r="T265" s="151"/>
      <c r="AT265" s="152" t="s">
        <v>169</v>
      </c>
      <c r="AU265" s="152" t="s">
        <v>154</v>
      </c>
      <c r="AV265" s="12" t="s">
        <v>89</v>
      </c>
      <c r="AW265" s="12" t="s">
        <v>36</v>
      </c>
      <c r="AX265" s="12" t="s">
        <v>79</v>
      </c>
      <c r="AY265" s="152" t="s">
        <v>143</v>
      </c>
    </row>
    <row r="266" spans="2:65" s="13" customFormat="1" ht="11.25">
      <c r="B266" s="153"/>
      <c r="D266" s="146" t="s">
        <v>169</v>
      </c>
      <c r="E266" s="154" t="s">
        <v>1</v>
      </c>
      <c r="F266" s="155" t="s">
        <v>232</v>
      </c>
      <c r="H266" s="156">
        <v>2295</v>
      </c>
      <c r="I266" s="157"/>
      <c r="L266" s="153"/>
      <c r="M266" s="158"/>
      <c r="T266" s="159"/>
      <c r="AT266" s="154" t="s">
        <v>169</v>
      </c>
      <c r="AU266" s="154" t="s">
        <v>154</v>
      </c>
      <c r="AV266" s="13" t="s">
        <v>149</v>
      </c>
      <c r="AW266" s="13" t="s">
        <v>36</v>
      </c>
      <c r="AX266" s="13" t="s">
        <v>87</v>
      </c>
      <c r="AY266" s="154" t="s">
        <v>143</v>
      </c>
    </row>
    <row r="267" spans="2:65" s="1" customFormat="1" ht="24.2" customHeight="1">
      <c r="B267" s="30"/>
      <c r="C267" s="131" t="s">
        <v>396</v>
      </c>
      <c r="D267" s="131" t="s">
        <v>145</v>
      </c>
      <c r="E267" s="132" t="s">
        <v>397</v>
      </c>
      <c r="F267" s="133" t="s">
        <v>398</v>
      </c>
      <c r="G267" s="134" t="s">
        <v>183</v>
      </c>
      <c r="H267" s="135">
        <v>2295</v>
      </c>
      <c r="I267" s="136"/>
      <c r="J267" s="137">
        <f>ROUND(I267*H267,2)</f>
        <v>0</v>
      </c>
      <c r="K267" s="138"/>
      <c r="L267" s="30"/>
      <c r="M267" s="139" t="s">
        <v>1</v>
      </c>
      <c r="N267" s="140" t="s">
        <v>44</v>
      </c>
      <c r="P267" s="141">
        <f>O267*H267</f>
        <v>0</v>
      </c>
      <c r="Q267" s="141">
        <v>6.8999999999999997E-4</v>
      </c>
      <c r="R267" s="141">
        <f>Q267*H267</f>
        <v>1.58355</v>
      </c>
      <c r="S267" s="141">
        <v>0</v>
      </c>
      <c r="T267" s="142">
        <f>S267*H267</f>
        <v>0</v>
      </c>
      <c r="AR267" s="143" t="s">
        <v>149</v>
      </c>
      <c r="AT267" s="143" t="s">
        <v>145</v>
      </c>
      <c r="AU267" s="143" t="s">
        <v>154</v>
      </c>
      <c r="AY267" s="15" t="s">
        <v>143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5" t="s">
        <v>87</v>
      </c>
      <c r="BK267" s="144">
        <f>ROUND(I267*H267,2)</f>
        <v>0</v>
      </c>
      <c r="BL267" s="15" t="s">
        <v>149</v>
      </c>
      <c r="BM267" s="143" t="s">
        <v>399</v>
      </c>
    </row>
    <row r="268" spans="2:65" s="1" customFormat="1" ht="19.5">
      <c r="B268" s="30"/>
      <c r="D268" s="146" t="s">
        <v>351</v>
      </c>
      <c r="F268" s="171" t="s">
        <v>400</v>
      </c>
      <c r="I268" s="172"/>
      <c r="L268" s="30"/>
      <c r="M268" s="173"/>
      <c r="T268" s="54"/>
      <c r="AT268" s="15" t="s">
        <v>351</v>
      </c>
      <c r="AU268" s="15" t="s">
        <v>154</v>
      </c>
    </row>
    <row r="269" spans="2:65" s="1" customFormat="1" ht="37.9" customHeight="1">
      <c r="B269" s="30"/>
      <c r="C269" s="131" t="s">
        <v>401</v>
      </c>
      <c r="D269" s="131" t="s">
        <v>145</v>
      </c>
      <c r="E269" s="132" t="s">
        <v>402</v>
      </c>
      <c r="F269" s="133" t="s">
        <v>403</v>
      </c>
      <c r="G269" s="134" t="s">
        <v>183</v>
      </c>
      <c r="H269" s="135">
        <v>2409.75</v>
      </c>
      <c r="I269" s="136"/>
      <c r="J269" s="137">
        <f>ROUND(I269*H269,2)</f>
        <v>0</v>
      </c>
      <c r="K269" s="138"/>
      <c r="L269" s="30"/>
      <c r="M269" s="139" t="s">
        <v>1</v>
      </c>
      <c r="N269" s="140" t="s">
        <v>44</v>
      </c>
      <c r="P269" s="141">
        <f>O269*H269</f>
        <v>0</v>
      </c>
      <c r="Q269" s="141">
        <v>0.57499999999999996</v>
      </c>
      <c r="R269" s="141">
        <f>Q269*H269</f>
        <v>1385.6062499999998</v>
      </c>
      <c r="S269" s="141">
        <v>0</v>
      </c>
      <c r="T269" s="142">
        <f>S269*H269</f>
        <v>0</v>
      </c>
      <c r="AR269" s="143" t="s">
        <v>149</v>
      </c>
      <c r="AT269" s="143" t="s">
        <v>145</v>
      </c>
      <c r="AU269" s="143" t="s">
        <v>154</v>
      </c>
      <c r="AY269" s="15" t="s">
        <v>143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5" t="s">
        <v>87</v>
      </c>
      <c r="BK269" s="144">
        <f>ROUND(I269*H269,2)</f>
        <v>0</v>
      </c>
      <c r="BL269" s="15" t="s">
        <v>149</v>
      </c>
      <c r="BM269" s="143" t="s">
        <v>404</v>
      </c>
    </row>
    <row r="270" spans="2:65" s="12" customFormat="1" ht="11.25">
      <c r="B270" s="145"/>
      <c r="D270" s="146" t="s">
        <v>169</v>
      </c>
      <c r="E270" s="152" t="s">
        <v>1</v>
      </c>
      <c r="F270" s="147" t="s">
        <v>394</v>
      </c>
      <c r="H270" s="148">
        <v>1120</v>
      </c>
      <c r="I270" s="149"/>
      <c r="L270" s="145"/>
      <c r="M270" s="150"/>
      <c r="T270" s="151"/>
      <c r="AT270" s="152" t="s">
        <v>169</v>
      </c>
      <c r="AU270" s="152" t="s">
        <v>154</v>
      </c>
      <c r="AV270" s="12" t="s">
        <v>89</v>
      </c>
      <c r="AW270" s="12" t="s">
        <v>36</v>
      </c>
      <c r="AX270" s="12" t="s">
        <v>79</v>
      </c>
      <c r="AY270" s="152" t="s">
        <v>143</v>
      </c>
    </row>
    <row r="271" spans="2:65" s="12" customFormat="1" ht="11.25">
      <c r="B271" s="145"/>
      <c r="D271" s="146" t="s">
        <v>169</v>
      </c>
      <c r="E271" s="152" t="s">
        <v>1</v>
      </c>
      <c r="F271" s="147" t="s">
        <v>395</v>
      </c>
      <c r="H271" s="148">
        <v>1175</v>
      </c>
      <c r="I271" s="149"/>
      <c r="L271" s="145"/>
      <c r="M271" s="150"/>
      <c r="T271" s="151"/>
      <c r="AT271" s="152" t="s">
        <v>169</v>
      </c>
      <c r="AU271" s="152" t="s">
        <v>154</v>
      </c>
      <c r="AV271" s="12" t="s">
        <v>89</v>
      </c>
      <c r="AW271" s="12" t="s">
        <v>36</v>
      </c>
      <c r="AX271" s="12" t="s">
        <v>79</v>
      </c>
      <c r="AY271" s="152" t="s">
        <v>143</v>
      </c>
    </row>
    <row r="272" spans="2:65" s="13" customFormat="1" ht="11.25">
      <c r="B272" s="153"/>
      <c r="D272" s="146" t="s">
        <v>169</v>
      </c>
      <c r="E272" s="154" t="s">
        <v>1</v>
      </c>
      <c r="F272" s="155" t="s">
        <v>232</v>
      </c>
      <c r="H272" s="156">
        <v>2295</v>
      </c>
      <c r="I272" s="157"/>
      <c r="L272" s="153"/>
      <c r="M272" s="158"/>
      <c r="T272" s="159"/>
      <c r="AT272" s="154" t="s">
        <v>169</v>
      </c>
      <c r="AU272" s="154" t="s">
        <v>154</v>
      </c>
      <c r="AV272" s="13" t="s">
        <v>149</v>
      </c>
      <c r="AW272" s="13" t="s">
        <v>36</v>
      </c>
      <c r="AX272" s="13" t="s">
        <v>87</v>
      </c>
      <c r="AY272" s="154" t="s">
        <v>143</v>
      </c>
    </row>
    <row r="273" spans="2:65" s="12" customFormat="1" ht="11.25">
      <c r="B273" s="145"/>
      <c r="D273" s="146" t="s">
        <v>169</v>
      </c>
      <c r="F273" s="147" t="s">
        <v>374</v>
      </c>
      <c r="H273" s="148">
        <v>2409.75</v>
      </c>
      <c r="I273" s="149"/>
      <c r="L273" s="145"/>
      <c r="M273" s="150"/>
      <c r="T273" s="151"/>
      <c r="AT273" s="152" t="s">
        <v>169</v>
      </c>
      <c r="AU273" s="152" t="s">
        <v>154</v>
      </c>
      <c r="AV273" s="12" t="s">
        <v>89</v>
      </c>
      <c r="AW273" s="12" t="s">
        <v>4</v>
      </c>
      <c r="AX273" s="12" t="s">
        <v>87</v>
      </c>
      <c r="AY273" s="152" t="s">
        <v>143</v>
      </c>
    </row>
    <row r="274" spans="2:65" s="11" customFormat="1" ht="20.85" customHeight="1">
      <c r="B274" s="119"/>
      <c r="D274" s="120" t="s">
        <v>78</v>
      </c>
      <c r="E274" s="129" t="s">
        <v>405</v>
      </c>
      <c r="F274" s="129" t="s">
        <v>406</v>
      </c>
      <c r="I274" s="122"/>
      <c r="J274" s="130">
        <f>BK274</f>
        <v>0</v>
      </c>
      <c r="L274" s="119"/>
      <c r="M274" s="124"/>
      <c r="P274" s="125">
        <f>SUM(P275:P282)</f>
        <v>0</v>
      </c>
      <c r="R274" s="125">
        <f>SUM(R275:R282)</f>
        <v>45.971249999999998</v>
      </c>
      <c r="T274" s="126">
        <f>SUM(T275:T282)</f>
        <v>0</v>
      </c>
      <c r="AR274" s="120" t="s">
        <v>87</v>
      </c>
      <c r="AT274" s="127" t="s">
        <v>78</v>
      </c>
      <c r="AU274" s="127" t="s">
        <v>89</v>
      </c>
      <c r="AY274" s="120" t="s">
        <v>143</v>
      </c>
      <c r="BK274" s="128">
        <f>SUM(BK275:BK282)</f>
        <v>0</v>
      </c>
    </row>
    <row r="275" spans="2:65" s="1" customFormat="1" ht="33" customHeight="1">
      <c r="B275" s="30"/>
      <c r="C275" s="131" t="s">
        <v>407</v>
      </c>
      <c r="D275" s="131" t="s">
        <v>145</v>
      </c>
      <c r="E275" s="132" t="s">
        <v>408</v>
      </c>
      <c r="F275" s="133" t="s">
        <v>409</v>
      </c>
      <c r="G275" s="134" t="s">
        <v>183</v>
      </c>
      <c r="H275" s="135">
        <v>65</v>
      </c>
      <c r="I275" s="136"/>
      <c r="J275" s="137">
        <f>ROUND(I275*H275,2)</f>
        <v>0</v>
      </c>
      <c r="K275" s="138"/>
      <c r="L275" s="30"/>
      <c r="M275" s="139" t="s">
        <v>1</v>
      </c>
      <c r="N275" s="140" t="s">
        <v>44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149</v>
      </c>
      <c r="AT275" s="143" t="s">
        <v>145</v>
      </c>
      <c r="AU275" s="143" t="s">
        <v>154</v>
      </c>
      <c r="AY275" s="15" t="s">
        <v>143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5" t="s">
        <v>87</v>
      </c>
      <c r="BK275" s="144">
        <f>ROUND(I275*H275,2)</f>
        <v>0</v>
      </c>
      <c r="BL275" s="15" t="s">
        <v>149</v>
      </c>
      <c r="BM275" s="143" t="s">
        <v>410</v>
      </c>
    </row>
    <row r="276" spans="2:65" s="1" customFormat="1" ht="21.75" customHeight="1">
      <c r="B276" s="30"/>
      <c r="C276" s="131" t="s">
        <v>411</v>
      </c>
      <c r="D276" s="131" t="s">
        <v>145</v>
      </c>
      <c r="E276" s="132" t="s">
        <v>412</v>
      </c>
      <c r="F276" s="133" t="s">
        <v>413</v>
      </c>
      <c r="G276" s="134" t="s">
        <v>183</v>
      </c>
      <c r="H276" s="135">
        <v>65</v>
      </c>
      <c r="I276" s="136"/>
      <c r="J276" s="137">
        <f>ROUND(I276*H276,2)</f>
        <v>0</v>
      </c>
      <c r="K276" s="138"/>
      <c r="L276" s="30"/>
      <c r="M276" s="139" t="s">
        <v>1</v>
      </c>
      <c r="N276" s="140" t="s">
        <v>44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149</v>
      </c>
      <c r="AT276" s="143" t="s">
        <v>145</v>
      </c>
      <c r="AU276" s="143" t="s">
        <v>154</v>
      </c>
      <c r="AY276" s="15" t="s">
        <v>143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5" t="s">
        <v>87</v>
      </c>
      <c r="BK276" s="144">
        <f>ROUND(I276*H276,2)</f>
        <v>0</v>
      </c>
      <c r="BL276" s="15" t="s">
        <v>149</v>
      </c>
      <c r="BM276" s="143" t="s">
        <v>414</v>
      </c>
    </row>
    <row r="277" spans="2:65" s="1" customFormat="1" ht="49.15" customHeight="1">
      <c r="B277" s="30"/>
      <c r="C277" s="131" t="s">
        <v>415</v>
      </c>
      <c r="D277" s="131" t="s">
        <v>145</v>
      </c>
      <c r="E277" s="132" t="s">
        <v>416</v>
      </c>
      <c r="F277" s="133" t="s">
        <v>417</v>
      </c>
      <c r="G277" s="134" t="s">
        <v>183</v>
      </c>
      <c r="H277" s="135">
        <v>65</v>
      </c>
      <c r="I277" s="136"/>
      <c r="J277" s="137">
        <f>ROUND(I277*H277,2)</f>
        <v>0</v>
      </c>
      <c r="K277" s="138"/>
      <c r="L277" s="30"/>
      <c r="M277" s="139" t="s">
        <v>1</v>
      </c>
      <c r="N277" s="140" t="s">
        <v>44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149</v>
      </c>
      <c r="AT277" s="143" t="s">
        <v>145</v>
      </c>
      <c r="AU277" s="143" t="s">
        <v>154</v>
      </c>
      <c r="AY277" s="15" t="s">
        <v>143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5" t="s">
        <v>87</v>
      </c>
      <c r="BK277" s="144">
        <f>ROUND(I277*H277,2)</f>
        <v>0</v>
      </c>
      <c r="BL277" s="15" t="s">
        <v>149</v>
      </c>
      <c r="BM277" s="143" t="s">
        <v>418</v>
      </c>
    </row>
    <row r="278" spans="2:65" s="1" customFormat="1" ht="24.2" customHeight="1">
      <c r="B278" s="30"/>
      <c r="C278" s="131" t="s">
        <v>419</v>
      </c>
      <c r="D278" s="131" t="s">
        <v>145</v>
      </c>
      <c r="E278" s="132" t="s">
        <v>420</v>
      </c>
      <c r="F278" s="133" t="s">
        <v>421</v>
      </c>
      <c r="G278" s="134" t="s">
        <v>183</v>
      </c>
      <c r="H278" s="135">
        <v>65</v>
      </c>
      <c r="I278" s="136"/>
      <c r="J278" s="137">
        <f>ROUND(I278*H278,2)</f>
        <v>0</v>
      </c>
      <c r="K278" s="138"/>
      <c r="L278" s="30"/>
      <c r="M278" s="139" t="s">
        <v>1</v>
      </c>
      <c r="N278" s="140" t="s">
        <v>44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149</v>
      </c>
      <c r="AT278" s="143" t="s">
        <v>145</v>
      </c>
      <c r="AU278" s="143" t="s">
        <v>154</v>
      </c>
      <c r="AY278" s="15" t="s">
        <v>143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5" t="s">
        <v>87</v>
      </c>
      <c r="BK278" s="144">
        <f>ROUND(I278*H278,2)</f>
        <v>0</v>
      </c>
      <c r="BL278" s="15" t="s">
        <v>149</v>
      </c>
      <c r="BM278" s="143" t="s">
        <v>422</v>
      </c>
    </row>
    <row r="279" spans="2:65" s="1" customFormat="1" ht="19.5">
      <c r="B279" s="30"/>
      <c r="D279" s="146" t="s">
        <v>351</v>
      </c>
      <c r="F279" s="171" t="s">
        <v>400</v>
      </c>
      <c r="I279" s="172"/>
      <c r="L279" s="30"/>
      <c r="M279" s="173"/>
      <c r="T279" s="54"/>
      <c r="AT279" s="15" t="s">
        <v>351</v>
      </c>
      <c r="AU279" s="15" t="s">
        <v>154</v>
      </c>
    </row>
    <row r="280" spans="2:65" s="1" customFormat="1" ht="33" customHeight="1">
      <c r="B280" s="30"/>
      <c r="C280" s="131" t="s">
        <v>423</v>
      </c>
      <c r="D280" s="131" t="s">
        <v>145</v>
      </c>
      <c r="E280" s="132" t="s">
        <v>424</v>
      </c>
      <c r="F280" s="133" t="s">
        <v>425</v>
      </c>
      <c r="G280" s="134" t="s">
        <v>183</v>
      </c>
      <c r="H280" s="135">
        <v>65</v>
      </c>
      <c r="I280" s="136"/>
      <c r="J280" s="137">
        <f>ROUND(I280*H280,2)</f>
        <v>0</v>
      </c>
      <c r="K280" s="138"/>
      <c r="L280" s="30"/>
      <c r="M280" s="139" t="s">
        <v>1</v>
      </c>
      <c r="N280" s="140" t="s">
        <v>44</v>
      </c>
      <c r="P280" s="141">
        <f>O280*H280</f>
        <v>0</v>
      </c>
      <c r="Q280" s="141">
        <v>0.34499999999999997</v>
      </c>
      <c r="R280" s="141">
        <f>Q280*H280</f>
        <v>22.424999999999997</v>
      </c>
      <c r="S280" s="141">
        <v>0</v>
      </c>
      <c r="T280" s="142">
        <f>S280*H280</f>
        <v>0</v>
      </c>
      <c r="AR280" s="143" t="s">
        <v>149</v>
      </c>
      <c r="AT280" s="143" t="s">
        <v>145</v>
      </c>
      <c r="AU280" s="143" t="s">
        <v>154</v>
      </c>
      <c r="AY280" s="15" t="s">
        <v>143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5" t="s">
        <v>87</v>
      </c>
      <c r="BK280" s="144">
        <f>ROUND(I280*H280,2)</f>
        <v>0</v>
      </c>
      <c r="BL280" s="15" t="s">
        <v>149</v>
      </c>
      <c r="BM280" s="143" t="s">
        <v>426</v>
      </c>
    </row>
    <row r="281" spans="2:65" s="1" customFormat="1" ht="33" customHeight="1">
      <c r="B281" s="30"/>
      <c r="C281" s="131" t="s">
        <v>427</v>
      </c>
      <c r="D281" s="131" t="s">
        <v>145</v>
      </c>
      <c r="E281" s="132" t="s">
        <v>424</v>
      </c>
      <c r="F281" s="133" t="s">
        <v>425</v>
      </c>
      <c r="G281" s="134" t="s">
        <v>183</v>
      </c>
      <c r="H281" s="135">
        <v>68.25</v>
      </c>
      <c r="I281" s="136"/>
      <c r="J281" s="137">
        <f>ROUND(I281*H281,2)</f>
        <v>0</v>
      </c>
      <c r="K281" s="138"/>
      <c r="L281" s="30"/>
      <c r="M281" s="139" t="s">
        <v>1</v>
      </c>
      <c r="N281" s="140" t="s">
        <v>44</v>
      </c>
      <c r="P281" s="141">
        <f>O281*H281</f>
        <v>0</v>
      </c>
      <c r="Q281" s="141">
        <v>0.34499999999999997</v>
      </c>
      <c r="R281" s="141">
        <f>Q281*H281</f>
        <v>23.546249999999997</v>
      </c>
      <c r="S281" s="141">
        <v>0</v>
      </c>
      <c r="T281" s="142">
        <f>S281*H281</f>
        <v>0</v>
      </c>
      <c r="AR281" s="143" t="s">
        <v>149</v>
      </c>
      <c r="AT281" s="143" t="s">
        <v>145</v>
      </c>
      <c r="AU281" s="143" t="s">
        <v>154</v>
      </c>
      <c r="AY281" s="15" t="s">
        <v>143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5" t="s">
        <v>87</v>
      </c>
      <c r="BK281" s="144">
        <f>ROUND(I281*H281,2)</f>
        <v>0</v>
      </c>
      <c r="BL281" s="15" t="s">
        <v>149</v>
      </c>
      <c r="BM281" s="143" t="s">
        <v>428</v>
      </c>
    </row>
    <row r="282" spans="2:65" s="12" customFormat="1" ht="11.25">
      <c r="B282" s="145"/>
      <c r="D282" s="146" t="s">
        <v>169</v>
      </c>
      <c r="F282" s="147" t="s">
        <v>429</v>
      </c>
      <c r="H282" s="148">
        <v>68.25</v>
      </c>
      <c r="I282" s="149"/>
      <c r="L282" s="145"/>
      <c r="M282" s="150"/>
      <c r="T282" s="151"/>
      <c r="AT282" s="152" t="s">
        <v>169</v>
      </c>
      <c r="AU282" s="152" t="s">
        <v>154</v>
      </c>
      <c r="AV282" s="12" t="s">
        <v>89</v>
      </c>
      <c r="AW282" s="12" t="s">
        <v>4</v>
      </c>
      <c r="AX282" s="12" t="s">
        <v>87</v>
      </c>
      <c r="AY282" s="152" t="s">
        <v>143</v>
      </c>
    </row>
    <row r="283" spans="2:65" s="11" customFormat="1" ht="20.85" customHeight="1">
      <c r="B283" s="119"/>
      <c r="D283" s="120" t="s">
        <v>78</v>
      </c>
      <c r="E283" s="129" t="s">
        <v>430</v>
      </c>
      <c r="F283" s="129" t="s">
        <v>431</v>
      </c>
      <c r="I283" s="122"/>
      <c r="J283" s="130">
        <f>BK283</f>
        <v>0</v>
      </c>
      <c r="L283" s="119"/>
      <c r="M283" s="124"/>
      <c r="P283" s="125">
        <f>SUM(P284:P307)</f>
        <v>0</v>
      </c>
      <c r="R283" s="125">
        <f>SUM(R284:R307)</f>
        <v>642.56215999999995</v>
      </c>
      <c r="T283" s="126">
        <f>SUM(T284:T307)</f>
        <v>0</v>
      </c>
      <c r="AR283" s="120" t="s">
        <v>87</v>
      </c>
      <c r="AT283" s="127" t="s">
        <v>78</v>
      </c>
      <c r="AU283" s="127" t="s">
        <v>89</v>
      </c>
      <c r="AY283" s="120" t="s">
        <v>143</v>
      </c>
      <c r="BK283" s="128">
        <f>SUM(BK284:BK307)</f>
        <v>0</v>
      </c>
    </row>
    <row r="284" spans="2:65" s="1" customFormat="1" ht="78" customHeight="1">
      <c r="B284" s="30"/>
      <c r="C284" s="131" t="s">
        <v>432</v>
      </c>
      <c r="D284" s="131" t="s">
        <v>145</v>
      </c>
      <c r="E284" s="132" t="s">
        <v>433</v>
      </c>
      <c r="F284" s="133" t="s">
        <v>434</v>
      </c>
      <c r="G284" s="134" t="s">
        <v>183</v>
      </c>
      <c r="H284" s="135">
        <v>18</v>
      </c>
      <c r="I284" s="136"/>
      <c r="J284" s="137">
        <f>ROUND(I284*H284,2)</f>
        <v>0</v>
      </c>
      <c r="K284" s="138"/>
      <c r="L284" s="30"/>
      <c r="M284" s="139" t="s">
        <v>1</v>
      </c>
      <c r="N284" s="140" t="s">
        <v>44</v>
      </c>
      <c r="P284" s="141">
        <f>O284*H284</f>
        <v>0</v>
      </c>
      <c r="Q284" s="141">
        <v>8.9219999999999994E-2</v>
      </c>
      <c r="R284" s="141">
        <f>Q284*H284</f>
        <v>1.6059599999999998</v>
      </c>
      <c r="S284" s="141">
        <v>0</v>
      </c>
      <c r="T284" s="142">
        <f>S284*H284</f>
        <v>0</v>
      </c>
      <c r="AR284" s="143" t="s">
        <v>149</v>
      </c>
      <c r="AT284" s="143" t="s">
        <v>145</v>
      </c>
      <c r="AU284" s="143" t="s">
        <v>154</v>
      </c>
      <c r="AY284" s="15" t="s">
        <v>143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5" t="s">
        <v>87</v>
      </c>
      <c r="BK284" s="144">
        <f>ROUND(I284*H284,2)</f>
        <v>0</v>
      </c>
      <c r="BL284" s="15" t="s">
        <v>149</v>
      </c>
      <c r="BM284" s="143" t="s">
        <v>435</v>
      </c>
    </row>
    <row r="285" spans="2:65" s="1" customFormat="1" ht="24.2" customHeight="1">
      <c r="B285" s="30"/>
      <c r="C285" s="160" t="s">
        <v>436</v>
      </c>
      <c r="D285" s="160" t="s">
        <v>280</v>
      </c>
      <c r="E285" s="161" t="s">
        <v>437</v>
      </c>
      <c r="F285" s="162" t="s">
        <v>438</v>
      </c>
      <c r="G285" s="163" t="s">
        <v>183</v>
      </c>
      <c r="H285" s="164">
        <v>18.54</v>
      </c>
      <c r="I285" s="165"/>
      <c r="J285" s="166">
        <f>ROUND(I285*H285,2)</f>
        <v>0</v>
      </c>
      <c r="K285" s="167"/>
      <c r="L285" s="168"/>
      <c r="M285" s="169" t="s">
        <v>1</v>
      </c>
      <c r="N285" s="170" t="s">
        <v>44</v>
      </c>
      <c r="P285" s="141">
        <f>O285*H285</f>
        <v>0</v>
      </c>
      <c r="Q285" s="141">
        <v>0.13100000000000001</v>
      </c>
      <c r="R285" s="141">
        <f>Q285*H285</f>
        <v>2.4287399999999999</v>
      </c>
      <c r="S285" s="141">
        <v>0</v>
      </c>
      <c r="T285" s="142">
        <f>S285*H285</f>
        <v>0</v>
      </c>
      <c r="AR285" s="143" t="s">
        <v>175</v>
      </c>
      <c r="AT285" s="143" t="s">
        <v>280</v>
      </c>
      <c r="AU285" s="143" t="s">
        <v>154</v>
      </c>
      <c r="AY285" s="15" t="s">
        <v>143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5" t="s">
        <v>87</v>
      </c>
      <c r="BK285" s="144">
        <f>ROUND(I285*H285,2)</f>
        <v>0</v>
      </c>
      <c r="BL285" s="15" t="s">
        <v>149</v>
      </c>
      <c r="BM285" s="143" t="s">
        <v>439</v>
      </c>
    </row>
    <row r="286" spans="2:65" s="12" customFormat="1" ht="11.25">
      <c r="B286" s="145"/>
      <c r="D286" s="146" t="s">
        <v>169</v>
      </c>
      <c r="F286" s="147" t="s">
        <v>440</v>
      </c>
      <c r="H286" s="148">
        <v>18.54</v>
      </c>
      <c r="I286" s="149"/>
      <c r="L286" s="145"/>
      <c r="M286" s="150"/>
      <c r="T286" s="151"/>
      <c r="AT286" s="152" t="s">
        <v>169</v>
      </c>
      <c r="AU286" s="152" t="s">
        <v>154</v>
      </c>
      <c r="AV286" s="12" t="s">
        <v>89</v>
      </c>
      <c r="AW286" s="12" t="s">
        <v>4</v>
      </c>
      <c r="AX286" s="12" t="s">
        <v>87</v>
      </c>
      <c r="AY286" s="152" t="s">
        <v>143</v>
      </c>
    </row>
    <row r="287" spans="2:65" s="1" customFormat="1" ht="37.9" customHeight="1">
      <c r="B287" s="30"/>
      <c r="C287" s="131" t="s">
        <v>441</v>
      </c>
      <c r="D287" s="131" t="s">
        <v>145</v>
      </c>
      <c r="E287" s="132" t="s">
        <v>357</v>
      </c>
      <c r="F287" s="133" t="s">
        <v>358</v>
      </c>
      <c r="G287" s="134" t="s">
        <v>183</v>
      </c>
      <c r="H287" s="135">
        <v>460</v>
      </c>
      <c r="I287" s="136"/>
      <c r="J287" s="137">
        <f>ROUND(I287*H287,2)</f>
        <v>0</v>
      </c>
      <c r="K287" s="138"/>
      <c r="L287" s="30"/>
      <c r="M287" s="139" t="s">
        <v>1</v>
      </c>
      <c r="N287" s="140" t="s">
        <v>44</v>
      </c>
      <c r="P287" s="141">
        <f>O287*H287</f>
        <v>0</v>
      </c>
      <c r="Q287" s="141">
        <v>0</v>
      </c>
      <c r="R287" s="141">
        <f>Q287*H287</f>
        <v>0</v>
      </c>
      <c r="S287" s="141">
        <v>0</v>
      </c>
      <c r="T287" s="142">
        <f>S287*H287</f>
        <v>0</v>
      </c>
      <c r="AR287" s="143" t="s">
        <v>149</v>
      </c>
      <c r="AT287" s="143" t="s">
        <v>145</v>
      </c>
      <c r="AU287" s="143" t="s">
        <v>154</v>
      </c>
      <c r="AY287" s="15" t="s">
        <v>143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5" t="s">
        <v>87</v>
      </c>
      <c r="BK287" s="144">
        <f>ROUND(I287*H287,2)</f>
        <v>0</v>
      </c>
      <c r="BL287" s="15" t="s">
        <v>149</v>
      </c>
      <c r="BM287" s="143" t="s">
        <v>442</v>
      </c>
    </row>
    <row r="288" spans="2:65" s="1" customFormat="1" ht="16.5" customHeight="1">
      <c r="B288" s="30"/>
      <c r="C288" s="160" t="s">
        <v>443</v>
      </c>
      <c r="D288" s="160" t="s">
        <v>280</v>
      </c>
      <c r="E288" s="161" t="s">
        <v>361</v>
      </c>
      <c r="F288" s="162" t="s">
        <v>362</v>
      </c>
      <c r="G288" s="163" t="s">
        <v>363</v>
      </c>
      <c r="H288" s="164">
        <v>9.1999999999999993</v>
      </c>
      <c r="I288" s="165"/>
      <c r="J288" s="166">
        <f>ROUND(I288*H288,2)</f>
        <v>0</v>
      </c>
      <c r="K288" s="167"/>
      <c r="L288" s="168"/>
      <c r="M288" s="169" t="s">
        <v>1</v>
      </c>
      <c r="N288" s="170" t="s">
        <v>44</v>
      </c>
      <c r="P288" s="141">
        <f>O288*H288</f>
        <v>0</v>
      </c>
      <c r="Q288" s="141">
        <v>1E-3</v>
      </c>
      <c r="R288" s="141">
        <f>Q288*H288</f>
        <v>9.1999999999999998E-3</v>
      </c>
      <c r="S288" s="141">
        <v>0</v>
      </c>
      <c r="T288" s="142">
        <f>S288*H288</f>
        <v>0</v>
      </c>
      <c r="AR288" s="143" t="s">
        <v>175</v>
      </c>
      <c r="AT288" s="143" t="s">
        <v>280</v>
      </c>
      <c r="AU288" s="143" t="s">
        <v>154</v>
      </c>
      <c r="AY288" s="15" t="s">
        <v>143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5" t="s">
        <v>87</v>
      </c>
      <c r="BK288" s="144">
        <f>ROUND(I288*H288,2)</f>
        <v>0</v>
      </c>
      <c r="BL288" s="15" t="s">
        <v>149</v>
      </c>
      <c r="BM288" s="143" t="s">
        <v>444</v>
      </c>
    </row>
    <row r="289" spans="2:65" s="12" customFormat="1" ht="11.25">
      <c r="B289" s="145"/>
      <c r="D289" s="146" t="s">
        <v>169</v>
      </c>
      <c r="F289" s="147" t="s">
        <v>445</v>
      </c>
      <c r="H289" s="148">
        <v>9.1999999999999993</v>
      </c>
      <c r="I289" s="149"/>
      <c r="L289" s="145"/>
      <c r="M289" s="150"/>
      <c r="T289" s="151"/>
      <c r="AT289" s="152" t="s">
        <v>169</v>
      </c>
      <c r="AU289" s="152" t="s">
        <v>154</v>
      </c>
      <c r="AV289" s="12" t="s">
        <v>89</v>
      </c>
      <c r="AW289" s="12" t="s">
        <v>4</v>
      </c>
      <c r="AX289" s="12" t="s">
        <v>87</v>
      </c>
      <c r="AY289" s="152" t="s">
        <v>143</v>
      </c>
    </row>
    <row r="290" spans="2:65" s="1" customFormat="1" ht="62.65" customHeight="1">
      <c r="B290" s="30"/>
      <c r="C290" s="131" t="s">
        <v>446</v>
      </c>
      <c r="D290" s="131" t="s">
        <v>145</v>
      </c>
      <c r="E290" s="132" t="s">
        <v>367</v>
      </c>
      <c r="F290" s="133" t="s">
        <v>368</v>
      </c>
      <c r="G290" s="134" t="s">
        <v>183</v>
      </c>
      <c r="H290" s="135">
        <v>972</v>
      </c>
      <c r="I290" s="136"/>
      <c r="J290" s="137">
        <f>ROUND(I290*H290,2)</f>
        <v>0</v>
      </c>
      <c r="K290" s="138"/>
      <c r="L290" s="30"/>
      <c r="M290" s="139" t="s">
        <v>1</v>
      </c>
      <c r="N290" s="140" t="s">
        <v>44</v>
      </c>
      <c r="P290" s="141">
        <f>O290*H290</f>
        <v>0</v>
      </c>
      <c r="Q290" s="141">
        <v>0.04</v>
      </c>
      <c r="R290" s="141">
        <f>Q290*H290</f>
        <v>38.880000000000003</v>
      </c>
      <c r="S290" s="141">
        <v>0</v>
      </c>
      <c r="T290" s="142">
        <f>S290*H290</f>
        <v>0</v>
      </c>
      <c r="AR290" s="143" t="s">
        <v>149</v>
      </c>
      <c r="AT290" s="143" t="s">
        <v>145</v>
      </c>
      <c r="AU290" s="143" t="s">
        <v>154</v>
      </c>
      <c r="AY290" s="15" t="s">
        <v>143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5" t="s">
        <v>87</v>
      </c>
      <c r="BK290" s="144">
        <f>ROUND(I290*H290,2)</f>
        <v>0</v>
      </c>
      <c r="BL290" s="15" t="s">
        <v>149</v>
      </c>
      <c r="BM290" s="143" t="s">
        <v>447</v>
      </c>
    </row>
    <row r="291" spans="2:65" s="1" customFormat="1" ht="24.2" customHeight="1">
      <c r="B291" s="30"/>
      <c r="C291" s="160" t="s">
        <v>448</v>
      </c>
      <c r="D291" s="160" t="s">
        <v>280</v>
      </c>
      <c r="E291" s="161" t="s">
        <v>371</v>
      </c>
      <c r="F291" s="162" t="s">
        <v>372</v>
      </c>
      <c r="G291" s="163" t="s">
        <v>183</v>
      </c>
      <c r="H291" s="164">
        <v>1020.6</v>
      </c>
      <c r="I291" s="165"/>
      <c r="J291" s="166">
        <f>ROUND(I291*H291,2)</f>
        <v>0</v>
      </c>
      <c r="K291" s="167"/>
      <c r="L291" s="168"/>
      <c r="M291" s="169" t="s">
        <v>1</v>
      </c>
      <c r="N291" s="170" t="s">
        <v>44</v>
      </c>
      <c r="P291" s="141">
        <f>O291*H291</f>
        <v>0</v>
      </c>
      <c r="Q291" s="141">
        <v>1.26E-2</v>
      </c>
      <c r="R291" s="141">
        <f>Q291*H291</f>
        <v>12.85956</v>
      </c>
      <c r="S291" s="141">
        <v>0</v>
      </c>
      <c r="T291" s="142">
        <f>S291*H291</f>
        <v>0</v>
      </c>
      <c r="AR291" s="143" t="s">
        <v>175</v>
      </c>
      <c r="AT291" s="143" t="s">
        <v>280</v>
      </c>
      <c r="AU291" s="143" t="s">
        <v>154</v>
      </c>
      <c r="AY291" s="15" t="s">
        <v>143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5" t="s">
        <v>87</v>
      </c>
      <c r="BK291" s="144">
        <f>ROUND(I291*H291,2)</f>
        <v>0</v>
      </c>
      <c r="BL291" s="15" t="s">
        <v>149</v>
      </c>
      <c r="BM291" s="143" t="s">
        <v>449</v>
      </c>
    </row>
    <row r="292" spans="2:65" s="12" customFormat="1" ht="11.25">
      <c r="B292" s="145"/>
      <c r="D292" s="146" t="s">
        <v>169</v>
      </c>
      <c r="F292" s="147" t="s">
        <v>450</v>
      </c>
      <c r="H292" s="148">
        <v>1020.6</v>
      </c>
      <c r="I292" s="149"/>
      <c r="L292" s="145"/>
      <c r="M292" s="150"/>
      <c r="T292" s="151"/>
      <c r="AT292" s="152" t="s">
        <v>169</v>
      </c>
      <c r="AU292" s="152" t="s">
        <v>154</v>
      </c>
      <c r="AV292" s="12" t="s">
        <v>89</v>
      </c>
      <c r="AW292" s="12" t="s">
        <v>4</v>
      </c>
      <c r="AX292" s="12" t="s">
        <v>87</v>
      </c>
      <c r="AY292" s="152" t="s">
        <v>143</v>
      </c>
    </row>
    <row r="293" spans="2:65" s="1" customFormat="1" ht="21.75" customHeight="1">
      <c r="B293" s="30"/>
      <c r="C293" s="160" t="s">
        <v>451</v>
      </c>
      <c r="D293" s="160" t="s">
        <v>280</v>
      </c>
      <c r="E293" s="161" t="s">
        <v>376</v>
      </c>
      <c r="F293" s="162" t="s">
        <v>377</v>
      </c>
      <c r="G293" s="163" t="s">
        <v>183</v>
      </c>
      <c r="H293" s="164">
        <v>517.12</v>
      </c>
      <c r="I293" s="165"/>
      <c r="J293" s="166">
        <f>ROUND(I293*H293,2)</f>
        <v>0</v>
      </c>
      <c r="K293" s="167"/>
      <c r="L293" s="168"/>
      <c r="M293" s="169" t="s">
        <v>1</v>
      </c>
      <c r="N293" s="170" t="s">
        <v>44</v>
      </c>
      <c r="P293" s="141">
        <f>O293*H293</f>
        <v>0</v>
      </c>
      <c r="Q293" s="141">
        <v>0.12</v>
      </c>
      <c r="R293" s="141">
        <f>Q293*H293</f>
        <v>62.054400000000001</v>
      </c>
      <c r="S293" s="141">
        <v>0</v>
      </c>
      <c r="T293" s="142">
        <f>S293*H293</f>
        <v>0</v>
      </c>
      <c r="AR293" s="143" t="s">
        <v>175</v>
      </c>
      <c r="AT293" s="143" t="s">
        <v>280</v>
      </c>
      <c r="AU293" s="143" t="s">
        <v>154</v>
      </c>
      <c r="AY293" s="15" t="s">
        <v>143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5" t="s">
        <v>87</v>
      </c>
      <c r="BK293" s="144">
        <f>ROUND(I293*H293,2)</f>
        <v>0</v>
      </c>
      <c r="BL293" s="15" t="s">
        <v>149</v>
      </c>
      <c r="BM293" s="143" t="s">
        <v>452</v>
      </c>
    </row>
    <row r="294" spans="2:65" s="12" customFormat="1" ht="11.25">
      <c r="B294" s="145"/>
      <c r="D294" s="146" t="s">
        <v>169</v>
      </c>
      <c r="F294" s="147" t="s">
        <v>453</v>
      </c>
      <c r="H294" s="148">
        <v>517.12</v>
      </c>
      <c r="I294" s="149"/>
      <c r="L294" s="145"/>
      <c r="M294" s="150"/>
      <c r="T294" s="151"/>
      <c r="AT294" s="152" t="s">
        <v>169</v>
      </c>
      <c r="AU294" s="152" t="s">
        <v>154</v>
      </c>
      <c r="AV294" s="12" t="s">
        <v>89</v>
      </c>
      <c r="AW294" s="12" t="s">
        <v>4</v>
      </c>
      <c r="AX294" s="12" t="s">
        <v>87</v>
      </c>
      <c r="AY294" s="152" t="s">
        <v>143</v>
      </c>
    </row>
    <row r="295" spans="2:65" s="1" customFormat="1" ht="16.5" customHeight="1">
      <c r="B295" s="30"/>
      <c r="C295" s="160" t="s">
        <v>454</v>
      </c>
      <c r="D295" s="160" t="s">
        <v>280</v>
      </c>
      <c r="E295" s="161" t="s">
        <v>386</v>
      </c>
      <c r="F295" s="162" t="s">
        <v>387</v>
      </c>
      <c r="G295" s="163" t="s">
        <v>212</v>
      </c>
      <c r="H295" s="164">
        <v>27.6</v>
      </c>
      <c r="I295" s="165"/>
      <c r="J295" s="166">
        <f>ROUND(I295*H295,2)</f>
        <v>0</v>
      </c>
      <c r="K295" s="167"/>
      <c r="L295" s="168"/>
      <c r="M295" s="169" t="s">
        <v>1</v>
      </c>
      <c r="N295" s="170" t="s">
        <v>44</v>
      </c>
      <c r="P295" s="141">
        <f>O295*H295</f>
        <v>0</v>
      </c>
      <c r="Q295" s="141">
        <v>0.21</v>
      </c>
      <c r="R295" s="141">
        <f>Q295*H295</f>
        <v>5.7960000000000003</v>
      </c>
      <c r="S295" s="141">
        <v>0</v>
      </c>
      <c r="T295" s="142">
        <f>S295*H295</f>
        <v>0</v>
      </c>
      <c r="AR295" s="143" t="s">
        <v>175</v>
      </c>
      <c r="AT295" s="143" t="s">
        <v>280</v>
      </c>
      <c r="AU295" s="143" t="s">
        <v>154</v>
      </c>
      <c r="AY295" s="15" t="s">
        <v>143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5" t="s">
        <v>87</v>
      </c>
      <c r="BK295" s="144">
        <f>ROUND(I295*H295,2)</f>
        <v>0</v>
      </c>
      <c r="BL295" s="15" t="s">
        <v>149</v>
      </c>
      <c r="BM295" s="143" t="s">
        <v>455</v>
      </c>
    </row>
    <row r="296" spans="2:65" s="12" customFormat="1" ht="11.25">
      <c r="B296" s="145"/>
      <c r="D296" s="146" t="s">
        <v>169</v>
      </c>
      <c r="E296" s="152" t="s">
        <v>1</v>
      </c>
      <c r="F296" s="147" t="s">
        <v>456</v>
      </c>
      <c r="H296" s="148">
        <v>27.6</v>
      </c>
      <c r="I296" s="149"/>
      <c r="L296" s="145"/>
      <c r="M296" s="150"/>
      <c r="T296" s="151"/>
      <c r="AT296" s="152" t="s">
        <v>169</v>
      </c>
      <c r="AU296" s="152" t="s">
        <v>154</v>
      </c>
      <c r="AV296" s="12" t="s">
        <v>89</v>
      </c>
      <c r="AW296" s="12" t="s">
        <v>36</v>
      </c>
      <c r="AX296" s="12" t="s">
        <v>87</v>
      </c>
      <c r="AY296" s="152" t="s">
        <v>143</v>
      </c>
    </row>
    <row r="297" spans="2:65" s="1" customFormat="1" ht="44.25" customHeight="1">
      <c r="B297" s="30"/>
      <c r="C297" s="131" t="s">
        <v>457</v>
      </c>
      <c r="D297" s="131" t="s">
        <v>145</v>
      </c>
      <c r="E297" s="132" t="s">
        <v>391</v>
      </c>
      <c r="F297" s="133" t="s">
        <v>392</v>
      </c>
      <c r="G297" s="134" t="s">
        <v>183</v>
      </c>
      <c r="H297" s="135">
        <v>990</v>
      </c>
      <c r="I297" s="136"/>
      <c r="J297" s="137">
        <f>ROUND(I297*H297,2)</f>
        <v>0</v>
      </c>
      <c r="K297" s="138"/>
      <c r="L297" s="30"/>
      <c r="M297" s="139" t="s">
        <v>1</v>
      </c>
      <c r="N297" s="140" t="s">
        <v>44</v>
      </c>
      <c r="P297" s="141">
        <f>O297*H297</f>
        <v>0</v>
      </c>
      <c r="Q297" s="141">
        <v>0.16192000000000001</v>
      </c>
      <c r="R297" s="141">
        <f>Q297*H297</f>
        <v>160.30080000000001</v>
      </c>
      <c r="S297" s="141">
        <v>0</v>
      </c>
      <c r="T297" s="142">
        <f>S297*H297</f>
        <v>0</v>
      </c>
      <c r="AR297" s="143" t="s">
        <v>149</v>
      </c>
      <c r="AT297" s="143" t="s">
        <v>145</v>
      </c>
      <c r="AU297" s="143" t="s">
        <v>154</v>
      </c>
      <c r="AY297" s="15" t="s">
        <v>143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5" t="s">
        <v>87</v>
      </c>
      <c r="BK297" s="144">
        <f>ROUND(I297*H297,2)</f>
        <v>0</v>
      </c>
      <c r="BL297" s="15" t="s">
        <v>149</v>
      </c>
      <c r="BM297" s="143" t="s">
        <v>458</v>
      </c>
    </row>
    <row r="298" spans="2:65" s="12" customFormat="1" ht="11.25">
      <c r="B298" s="145"/>
      <c r="D298" s="146" t="s">
        <v>169</v>
      </c>
      <c r="E298" s="152" t="s">
        <v>1</v>
      </c>
      <c r="F298" s="147" t="s">
        <v>459</v>
      </c>
      <c r="H298" s="148">
        <v>460</v>
      </c>
      <c r="I298" s="149"/>
      <c r="L298" s="145"/>
      <c r="M298" s="150"/>
      <c r="T298" s="151"/>
      <c r="AT298" s="152" t="s">
        <v>169</v>
      </c>
      <c r="AU298" s="152" t="s">
        <v>154</v>
      </c>
      <c r="AV298" s="12" t="s">
        <v>89</v>
      </c>
      <c r="AW298" s="12" t="s">
        <v>36</v>
      </c>
      <c r="AX298" s="12" t="s">
        <v>79</v>
      </c>
      <c r="AY298" s="152" t="s">
        <v>143</v>
      </c>
    </row>
    <row r="299" spans="2:65" s="12" customFormat="1" ht="11.25">
      <c r="B299" s="145"/>
      <c r="D299" s="146" t="s">
        <v>169</v>
      </c>
      <c r="E299" s="152" t="s">
        <v>1</v>
      </c>
      <c r="F299" s="147" t="s">
        <v>460</v>
      </c>
      <c r="H299" s="148">
        <v>512</v>
      </c>
      <c r="I299" s="149"/>
      <c r="L299" s="145"/>
      <c r="M299" s="150"/>
      <c r="T299" s="151"/>
      <c r="AT299" s="152" t="s">
        <v>169</v>
      </c>
      <c r="AU299" s="152" t="s">
        <v>154</v>
      </c>
      <c r="AV299" s="12" t="s">
        <v>89</v>
      </c>
      <c r="AW299" s="12" t="s">
        <v>36</v>
      </c>
      <c r="AX299" s="12" t="s">
        <v>79</v>
      </c>
      <c r="AY299" s="152" t="s">
        <v>143</v>
      </c>
    </row>
    <row r="300" spans="2:65" s="12" customFormat="1" ht="11.25">
      <c r="B300" s="145"/>
      <c r="D300" s="146" t="s">
        <v>169</v>
      </c>
      <c r="E300" s="152" t="s">
        <v>1</v>
      </c>
      <c r="F300" s="147" t="s">
        <v>461</v>
      </c>
      <c r="H300" s="148">
        <v>18</v>
      </c>
      <c r="I300" s="149"/>
      <c r="L300" s="145"/>
      <c r="M300" s="150"/>
      <c r="T300" s="151"/>
      <c r="AT300" s="152" t="s">
        <v>169</v>
      </c>
      <c r="AU300" s="152" t="s">
        <v>154</v>
      </c>
      <c r="AV300" s="12" t="s">
        <v>89</v>
      </c>
      <c r="AW300" s="12" t="s">
        <v>36</v>
      </c>
      <c r="AX300" s="12" t="s">
        <v>79</v>
      </c>
      <c r="AY300" s="152" t="s">
        <v>143</v>
      </c>
    </row>
    <row r="301" spans="2:65" s="13" customFormat="1" ht="11.25">
      <c r="B301" s="153"/>
      <c r="D301" s="146" t="s">
        <v>169</v>
      </c>
      <c r="E301" s="154" t="s">
        <v>1</v>
      </c>
      <c r="F301" s="155" t="s">
        <v>232</v>
      </c>
      <c r="H301" s="156">
        <v>990</v>
      </c>
      <c r="I301" s="157"/>
      <c r="L301" s="153"/>
      <c r="M301" s="158"/>
      <c r="T301" s="159"/>
      <c r="AT301" s="154" t="s">
        <v>169</v>
      </c>
      <c r="AU301" s="154" t="s">
        <v>154</v>
      </c>
      <c r="AV301" s="13" t="s">
        <v>149</v>
      </c>
      <c r="AW301" s="13" t="s">
        <v>36</v>
      </c>
      <c r="AX301" s="13" t="s">
        <v>87</v>
      </c>
      <c r="AY301" s="154" t="s">
        <v>143</v>
      </c>
    </row>
    <row r="302" spans="2:65" s="1" customFormat="1" ht="37.9" customHeight="1">
      <c r="B302" s="30"/>
      <c r="C302" s="131" t="s">
        <v>462</v>
      </c>
      <c r="D302" s="131" t="s">
        <v>145</v>
      </c>
      <c r="E302" s="132" t="s">
        <v>463</v>
      </c>
      <c r="F302" s="133" t="s">
        <v>464</v>
      </c>
      <c r="G302" s="134" t="s">
        <v>183</v>
      </c>
      <c r="H302" s="135">
        <v>1039.5</v>
      </c>
      <c r="I302" s="136"/>
      <c r="J302" s="137">
        <f>ROUND(I302*H302,2)</f>
        <v>0</v>
      </c>
      <c r="K302" s="138"/>
      <c r="L302" s="30"/>
      <c r="M302" s="139" t="s">
        <v>1</v>
      </c>
      <c r="N302" s="140" t="s">
        <v>44</v>
      </c>
      <c r="P302" s="141">
        <f>O302*H302</f>
        <v>0</v>
      </c>
      <c r="Q302" s="141">
        <v>0.34499999999999997</v>
      </c>
      <c r="R302" s="141">
        <f>Q302*H302</f>
        <v>358.6275</v>
      </c>
      <c r="S302" s="141">
        <v>0</v>
      </c>
      <c r="T302" s="142">
        <f>S302*H302</f>
        <v>0</v>
      </c>
      <c r="AR302" s="143" t="s">
        <v>149</v>
      </c>
      <c r="AT302" s="143" t="s">
        <v>145</v>
      </c>
      <c r="AU302" s="143" t="s">
        <v>154</v>
      </c>
      <c r="AY302" s="15" t="s">
        <v>143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5" t="s">
        <v>87</v>
      </c>
      <c r="BK302" s="144">
        <f>ROUND(I302*H302,2)</f>
        <v>0</v>
      </c>
      <c r="BL302" s="15" t="s">
        <v>149</v>
      </c>
      <c r="BM302" s="143" t="s">
        <v>465</v>
      </c>
    </row>
    <row r="303" spans="2:65" s="12" customFormat="1" ht="11.25">
      <c r="B303" s="145"/>
      <c r="D303" s="146" t="s">
        <v>169</v>
      </c>
      <c r="E303" s="152" t="s">
        <v>1</v>
      </c>
      <c r="F303" s="147" t="s">
        <v>459</v>
      </c>
      <c r="H303" s="148">
        <v>460</v>
      </c>
      <c r="I303" s="149"/>
      <c r="L303" s="145"/>
      <c r="M303" s="150"/>
      <c r="T303" s="151"/>
      <c r="AT303" s="152" t="s">
        <v>169</v>
      </c>
      <c r="AU303" s="152" t="s">
        <v>154</v>
      </c>
      <c r="AV303" s="12" t="s">
        <v>89</v>
      </c>
      <c r="AW303" s="12" t="s">
        <v>36</v>
      </c>
      <c r="AX303" s="12" t="s">
        <v>79</v>
      </c>
      <c r="AY303" s="152" t="s">
        <v>143</v>
      </c>
    </row>
    <row r="304" spans="2:65" s="12" customFormat="1" ht="11.25">
      <c r="B304" s="145"/>
      <c r="D304" s="146" t="s">
        <v>169</v>
      </c>
      <c r="E304" s="152" t="s">
        <v>1</v>
      </c>
      <c r="F304" s="147" t="s">
        <v>460</v>
      </c>
      <c r="H304" s="148">
        <v>512</v>
      </c>
      <c r="I304" s="149"/>
      <c r="L304" s="145"/>
      <c r="M304" s="150"/>
      <c r="T304" s="151"/>
      <c r="AT304" s="152" t="s">
        <v>169</v>
      </c>
      <c r="AU304" s="152" t="s">
        <v>154</v>
      </c>
      <c r="AV304" s="12" t="s">
        <v>89</v>
      </c>
      <c r="AW304" s="12" t="s">
        <v>36</v>
      </c>
      <c r="AX304" s="12" t="s">
        <v>79</v>
      </c>
      <c r="AY304" s="152" t="s">
        <v>143</v>
      </c>
    </row>
    <row r="305" spans="2:65" s="12" customFormat="1" ht="11.25">
      <c r="B305" s="145"/>
      <c r="D305" s="146" t="s">
        <v>169</v>
      </c>
      <c r="E305" s="152" t="s">
        <v>1</v>
      </c>
      <c r="F305" s="147" t="s">
        <v>461</v>
      </c>
      <c r="H305" s="148">
        <v>18</v>
      </c>
      <c r="I305" s="149"/>
      <c r="L305" s="145"/>
      <c r="M305" s="150"/>
      <c r="T305" s="151"/>
      <c r="AT305" s="152" t="s">
        <v>169</v>
      </c>
      <c r="AU305" s="152" t="s">
        <v>154</v>
      </c>
      <c r="AV305" s="12" t="s">
        <v>89</v>
      </c>
      <c r="AW305" s="12" t="s">
        <v>36</v>
      </c>
      <c r="AX305" s="12" t="s">
        <v>79</v>
      </c>
      <c r="AY305" s="152" t="s">
        <v>143</v>
      </c>
    </row>
    <row r="306" spans="2:65" s="13" customFormat="1" ht="11.25">
      <c r="B306" s="153"/>
      <c r="D306" s="146" t="s">
        <v>169</v>
      </c>
      <c r="E306" s="154" t="s">
        <v>1</v>
      </c>
      <c r="F306" s="155" t="s">
        <v>232</v>
      </c>
      <c r="H306" s="156">
        <v>990</v>
      </c>
      <c r="I306" s="157"/>
      <c r="L306" s="153"/>
      <c r="M306" s="158"/>
      <c r="T306" s="159"/>
      <c r="AT306" s="154" t="s">
        <v>169</v>
      </c>
      <c r="AU306" s="154" t="s">
        <v>154</v>
      </c>
      <c r="AV306" s="13" t="s">
        <v>149</v>
      </c>
      <c r="AW306" s="13" t="s">
        <v>36</v>
      </c>
      <c r="AX306" s="13" t="s">
        <v>87</v>
      </c>
      <c r="AY306" s="154" t="s">
        <v>143</v>
      </c>
    </row>
    <row r="307" spans="2:65" s="12" customFormat="1" ht="11.25">
      <c r="B307" s="145"/>
      <c r="D307" s="146" t="s">
        <v>169</v>
      </c>
      <c r="F307" s="147" t="s">
        <v>466</v>
      </c>
      <c r="H307" s="148">
        <v>1039.5</v>
      </c>
      <c r="I307" s="149"/>
      <c r="L307" s="145"/>
      <c r="M307" s="150"/>
      <c r="T307" s="151"/>
      <c r="AT307" s="152" t="s">
        <v>169</v>
      </c>
      <c r="AU307" s="152" t="s">
        <v>154</v>
      </c>
      <c r="AV307" s="12" t="s">
        <v>89</v>
      </c>
      <c r="AW307" s="12" t="s">
        <v>4</v>
      </c>
      <c r="AX307" s="12" t="s">
        <v>87</v>
      </c>
      <c r="AY307" s="152" t="s">
        <v>143</v>
      </c>
    </row>
    <row r="308" spans="2:65" s="11" customFormat="1" ht="20.85" customHeight="1">
      <c r="B308" s="119"/>
      <c r="D308" s="120" t="s">
        <v>78</v>
      </c>
      <c r="E308" s="129" t="s">
        <v>467</v>
      </c>
      <c r="F308" s="129" t="s">
        <v>468</v>
      </c>
      <c r="I308" s="122"/>
      <c r="J308" s="130">
        <f>BK308</f>
        <v>0</v>
      </c>
      <c r="L308" s="119"/>
      <c r="M308" s="124"/>
      <c r="P308" s="125">
        <f>SUM(P309:P312)</f>
        <v>0</v>
      </c>
      <c r="R308" s="125">
        <f>SUM(R309:R312)</f>
        <v>17.759999999999998</v>
      </c>
      <c r="T308" s="126">
        <f>SUM(T309:T312)</f>
        <v>0</v>
      </c>
      <c r="AR308" s="120" t="s">
        <v>87</v>
      </c>
      <c r="AT308" s="127" t="s">
        <v>78</v>
      </c>
      <c r="AU308" s="127" t="s">
        <v>89</v>
      </c>
      <c r="AY308" s="120" t="s">
        <v>143</v>
      </c>
      <c r="BK308" s="128">
        <f>SUM(BK309:BK312)</f>
        <v>0</v>
      </c>
    </row>
    <row r="309" spans="2:65" s="1" customFormat="1" ht="37.9" customHeight="1">
      <c r="B309" s="30"/>
      <c r="C309" s="131" t="s">
        <v>469</v>
      </c>
      <c r="D309" s="131" t="s">
        <v>145</v>
      </c>
      <c r="E309" s="132" t="s">
        <v>470</v>
      </c>
      <c r="F309" s="133" t="s">
        <v>471</v>
      </c>
      <c r="G309" s="134" t="s">
        <v>183</v>
      </c>
      <c r="H309" s="135">
        <v>37</v>
      </c>
      <c r="I309" s="136"/>
      <c r="J309" s="137">
        <f>ROUND(I309*H309,2)</f>
        <v>0</v>
      </c>
      <c r="K309" s="138"/>
      <c r="L309" s="30"/>
      <c r="M309" s="139" t="s">
        <v>1</v>
      </c>
      <c r="N309" s="140" t="s">
        <v>44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149</v>
      </c>
      <c r="AT309" s="143" t="s">
        <v>145</v>
      </c>
      <c r="AU309" s="143" t="s">
        <v>154</v>
      </c>
      <c r="AY309" s="15" t="s">
        <v>143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5" t="s">
        <v>87</v>
      </c>
      <c r="BK309" s="144">
        <f>ROUND(I309*H309,2)</f>
        <v>0</v>
      </c>
      <c r="BL309" s="15" t="s">
        <v>149</v>
      </c>
      <c r="BM309" s="143" t="s">
        <v>472</v>
      </c>
    </row>
    <row r="310" spans="2:65" s="1" customFormat="1" ht="16.5" customHeight="1">
      <c r="B310" s="30"/>
      <c r="C310" s="160" t="s">
        <v>473</v>
      </c>
      <c r="D310" s="160" t="s">
        <v>280</v>
      </c>
      <c r="E310" s="161" t="s">
        <v>474</v>
      </c>
      <c r="F310" s="162" t="s">
        <v>475</v>
      </c>
      <c r="G310" s="163" t="s">
        <v>260</v>
      </c>
      <c r="H310" s="164">
        <v>9.25</v>
      </c>
      <c r="I310" s="165"/>
      <c r="J310" s="166">
        <f>ROUND(I310*H310,2)</f>
        <v>0</v>
      </c>
      <c r="K310" s="167"/>
      <c r="L310" s="168"/>
      <c r="M310" s="169" t="s">
        <v>1</v>
      </c>
      <c r="N310" s="170" t="s">
        <v>44</v>
      </c>
      <c r="P310" s="141">
        <f>O310*H310</f>
        <v>0</v>
      </c>
      <c r="Q310" s="141">
        <v>1</v>
      </c>
      <c r="R310" s="141">
        <f>Q310*H310</f>
        <v>9.25</v>
      </c>
      <c r="S310" s="141">
        <v>0</v>
      </c>
      <c r="T310" s="142">
        <f>S310*H310</f>
        <v>0</v>
      </c>
      <c r="AR310" s="143" t="s">
        <v>175</v>
      </c>
      <c r="AT310" s="143" t="s">
        <v>280</v>
      </c>
      <c r="AU310" s="143" t="s">
        <v>154</v>
      </c>
      <c r="AY310" s="15" t="s">
        <v>143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5" t="s">
        <v>87</v>
      </c>
      <c r="BK310" s="144">
        <f>ROUND(I310*H310,2)</f>
        <v>0</v>
      </c>
      <c r="BL310" s="15" t="s">
        <v>149</v>
      </c>
      <c r="BM310" s="143" t="s">
        <v>476</v>
      </c>
    </row>
    <row r="311" spans="2:65" s="12" customFormat="1" ht="11.25">
      <c r="B311" s="145"/>
      <c r="D311" s="146" t="s">
        <v>169</v>
      </c>
      <c r="F311" s="147" t="s">
        <v>477</v>
      </c>
      <c r="H311" s="148">
        <v>9.25</v>
      </c>
      <c r="I311" s="149"/>
      <c r="L311" s="145"/>
      <c r="M311" s="150"/>
      <c r="T311" s="151"/>
      <c r="AT311" s="152" t="s">
        <v>169</v>
      </c>
      <c r="AU311" s="152" t="s">
        <v>154</v>
      </c>
      <c r="AV311" s="12" t="s">
        <v>89</v>
      </c>
      <c r="AW311" s="12" t="s">
        <v>4</v>
      </c>
      <c r="AX311" s="12" t="s">
        <v>87</v>
      </c>
      <c r="AY311" s="152" t="s">
        <v>143</v>
      </c>
    </row>
    <row r="312" spans="2:65" s="1" customFormat="1" ht="33" customHeight="1">
      <c r="B312" s="30"/>
      <c r="C312" s="131" t="s">
        <v>478</v>
      </c>
      <c r="D312" s="131" t="s">
        <v>145</v>
      </c>
      <c r="E312" s="132" t="s">
        <v>479</v>
      </c>
      <c r="F312" s="133" t="s">
        <v>480</v>
      </c>
      <c r="G312" s="134" t="s">
        <v>183</v>
      </c>
      <c r="H312" s="135">
        <v>37</v>
      </c>
      <c r="I312" s="136"/>
      <c r="J312" s="137">
        <f>ROUND(I312*H312,2)</f>
        <v>0</v>
      </c>
      <c r="K312" s="138"/>
      <c r="L312" s="30"/>
      <c r="M312" s="139" t="s">
        <v>1</v>
      </c>
      <c r="N312" s="140" t="s">
        <v>44</v>
      </c>
      <c r="P312" s="141">
        <f>O312*H312</f>
        <v>0</v>
      </c>
      <c r="Q312" s="141">
        <v>0.23</v>
      </c>
      <c r="R312" s="141">
        <f>Q312*H312</f>
        <v>8.51</v>
      </c>
      <c r="S312" s="141">
        <v>0</v>
      </c>
      <c r="T312" s="142">
        <f>S312*H312</f>
        <v>0</v>
      </c>
      <c r="AR312" s="143" t="s">
        <v>149</v>
      </c>
      <c r="AT312" s="143" t="s">
        <v>145</v>
      </c>
      <c r="AU312" s="143" t="s">
        <v>154</v>
      </c>
      <c r="AY312" s="15" t="s">
        <v>143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5" t="s">
        <v>87</v>
      </c>
      <c r="BK312" s="144">
        <f>ROUND(I312*H312,2)</f>
        <v>0</v>
      </c>
      <c r="BL312" s="15" t="s">
        <v>149</v>
      </c>
      <c r="BM312" s="143" t="s">
        <v>481</v>
      </c>
    </row>
    <row r="313" spans="2:65" s="11" customFormat="1" ht="20.85" customHeight="1">
      <c r="B313" s="119"/>
      <c r="D313" s="120" t="s">
        <v>78</v>
      </c>
      <c r="E313" s="129" t="s">
        <v>482</v>
      </c>
      <c r="F313" s="129" t="s">
        <v>483</v>
      </c>
      <c r="I313" s="122"/>
      <c r="J313" s="130">
        <f>BK313</f>
        <v>0</v>
      </c>
      <c r="L313" s="119"/>
      <c r="M313" s="124"/>
      <c r="P313" s="125">
        <f>SUM(P314:P320)</f>
        <v>0</v>
      </c>
      <c r="R313" s="125">
        <f>SUM(R314:R320)</f>
        <v>10.6646</v>
      </c>
      <c r="T313" s="126">
        <f>SUM(T314:T320)</f>
        <v>0</v>
      </c>
      <c r="AR313" s="120" t="s">
        <v>87</v>
      </c>
      <c r="AT313" s="127" t="s">
        <v>78</v>
      </c>
      <c r="AU313" s="127" t="s">
        <v>89</v>
      </c>
      <c r="AY313" s="120" t="s">
        <v>143</v>
      </c>
      <c r="BK313" s="128">
        <f>SUM(BK314:BK320)</f>
        <v>0</v>
      </c>
    </row>
    <row r="314" spans="2:65" s="1" customFormat="1" ht="37.9" customHeight="1">
      <c r="B314" s="30"/>
      <c r="C314" s="131" t="s">
        <v>484</v>
      </c>
      <c r="D314" s="131" t="s">
        <v>145</v>
      </c>
      <c r="E314" s="132" t="s">
        <v>470</v>
      </c>
      <c r="F314" s="133" t="s">
        <v>471</v>
      </c>
      <c r="G314" s="134" t="s">
        <v>183</v>
      </c>
      <c r="H314" s="135">
        <v>20</v>
      </c>
      <c r="I314" s="136"/>
      <c r="J314" s="137">
        <f>ROUND(I314*H314,2)</f>
        <v>0</v>
      </c>
      <c r="K314" s="138"/>
      <c r="L314" s="30"/>
      <c r="M314" s="139" t="s">
        <v>1</v>
      </c>
      <c r="N314" s="140" t="s">
        <v>44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149</v>
      </c>
      <c r="AT314" s="143" t="s">
        <v>145</v>
      </c>
      <c r="AU314" s="143" t="s">
        <v>154</v>
      </c>
      <c r="AY314" s="15" t="s">
        <v>143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5" t="s">
        <v>87</v>
      </c>
      <c r="BK314" s="144">
        <f>ROUND(I314*H314,2)</f>
        <v>0</v>
      </c>
      <c r="BL314" s="15" t="s">
        <v>149</v>
      </c>
      <c r="BM314" s="143" t="s">
        <v>485</v>
      </c>
    </row>
    <row r="315" spans="2:65" s="1" customFormat="1" ht="16.5" customHeight="1">
      <c r="B315" s="30"/>
      <c r="C315" s="160" t="s">
        <v>486</v>
      </c>
      <c r="D315" s="160" t="s">
        <v>280</v>
      </c>
      <c r="E315" s="161" t="s">
        <v>487</v>
      </c>
      <c r="F315" s="162" t="s">
        <v>488</v>
      </c>
      <c r="G315" s="163" t="s">
        <v>260</v>
      </c>
      <c r="H315" s="164">
        <v>5</v>
      </c>
      <c r="I315" s="165"/>
      <c r="J315" s="166">
        <f>ROUND(I315*H315,2)</f>
        <v>0</v>
      </c>
      <c r="K315" s="167"/>
      <c r="L315" s="168"/>
      <c r="M315" s="169" t="s">
        <v>1</v>
      </c>
      <c r="N315" s="170" t="s">
        <v>44</v>
      </c>
      <c r="P315" s="141">
        <f>O315*H315</f>
        <v>0</v>
      </c>
      <c r="Q315" s="141">
        <v>1</v>
      </c>
      <c r="R315" s="141">
        <f>Q315*H315</f>
        <v>5</v>
      </c>
      <c r="S315" s="141">
        <v>0</v>
      </c>
      <c r="T315" s="142">
        <f>S315*H315</f>
        <v>0</v>
      </c>
      <c r="AR315" s="143" t="s">
        <v>175</v>
      </c>
      <c r="AT315" s="143" t="s">
        <v>280</v>
      </c>
      <c r="AU315" s="143" t="s">
        <v>154</v>
      </c>
      <c r="AY315" s="15" t="s">
        <v>143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5" t="s">
        <v>87</v>
      </c>
      <c r="BK315" s="144">
        <f>ROUND(I315*H315,2)</f>
        <v>0</v>
      </c>
      <c r="BL315" s="15" t="s">
        <v>149</v>
      </c>
      <c r="BM315" s="143" t="s">
        <v>489</v>
      </c>
    </row>
    <row r="316" spans="2:65" s="12" customFormat="1" ht="11.25">
      <c r="B316" s="145"/>
      <c r="D316" s="146" t="s">
        <v>169</v>
      </c>
      <c r="F316" s="147" t="s">
        <v>490</v>
      </c>
      <c r="H316" s="148">
        <v>5</v>
      </c>
      <c r="I316" s="149"/>
      <c r="L316" s="145"/>
      <c r="M316" s="150"/>
      <c r="T316" s="151"/>
      <c r="AT316" s="152" t="s">
        <v>169</v>
      </c>
      <c r="AU316" s="152" t="s">
        <v>154</v>
      </c>
      <c r="AV316" s="12" t="s">
        <v>89</v>
      </c>
      <c r="AW316" s="12" t="s">
        <v>4</v>
      </c>
      <c r="AX316" s="12" t="s">
        <v>87</v>
      </c>
      <c r="AY316" s="152" t="s">
        <v>143</v>
      </c>
    </row>
    <row r="317" spans="2:65" s="1" customFormat="1" ht="62.65" customHeight="1">
      <c r="B317" s="30"/>
      <c r="C317" s="131" t="s">
        <v>491</v>
      </c>
      <c r="D317" s="131" t="s">
        <v>145</v>
      </c>
      <c r="E317" s="132" t="s">
        <v>492</v>
      </c>
      <c r="F317" s="133" t="s">
        <v>493</v>
      </c>
      <c r="G317" s="134" t="s">
        <v>183</v>
      </c>
      <c r="H317" s="135">
        <v>20</v>
      </c>
      <c r="I317" s="136"/>
      <c r="J317" s="137">
        <f>ROUND(I317*H317,2)</f>
        <v>0</v>
      </c>
      <c r="K317" s="138"/>
      <c r="L317" s="30"/>
      <c r="M317" s="139" t="s">
        <v>1</v>
      </c>
      <c r="N317" s="140" t="s">
        <v>44</v>
      </c>
      <c r="P317" s="141">
        <f>O317*H317</f>
        <v>0</v>
      </c>
      <c r="Q317" s="141">
        <v>0.04</v>
      </c>
      <c r="R317" s="141">
        <f>Q317*H317</f>
        <v>0.8</v>
      </c>
      <c r="S317" s="141">
        <v>0</v>
      </c>
      <c r="T317" s="142">
        <f>S317*H317</f>
        <v>0</v>
      </c>
      <c r="AR317" s="143" t="s">
        <v>149</v>
      </c>
      <c r="AT317" s="143" t="s">
        <v>145</v>
      </c>
      <c r="AU317" s="143" t="s">
        <v>154</v>
      </c>
      <c r="AY317" s="15" t="s">
        <v>143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5" t="s">
        <v>87</v>
      </c>
      <c r="BK317" s="144">
        <f>ROUND(I317*H317,2)</f>
        <v>0</v>
      </c>
      <c r="BL317" s="15" t="s">
        <v>149</v>
      </c>
      <c r="BM317" s="143" t="s">
        <v>494</v>
      </c>
    </row>
    <row r="318" spans="2:65" s="1" customFormat="1" ht="24.2" customHeight="1">
      <c r="B318" s="30"/>
      <c r="C318" s="160" t="s">
        <v>495</v>
      </c>
      <c r="D318" s="160" t="s">
        <v>280</v>
      </c>
      <c r="E318" s="161" t="s">
        <v>371</v>
      </c>
      <c r="F318" s="162" t="s">
        <v>372</v>
      </c>
      <c r="G318" s="163" t="s">
        <v>183</v>
      </c>
      <c r="H318" s="164">
        <v>21</v>
      </c>
      <c r="I318" s="165"/>
      <c r="J318" s="166">
        <f>ROUND(I318*H318,2)</f>
        <v>0</v>
      </c>
      <c r="K318" s="167"/>
      <c r="L318" s="168"/>
      <c r="M318" s="169" t="s">
        <v>1</v>
      </c>
      <c r="N318" s="170" t="s">
        <v>44</v>
      </c>
      <c r="P318" s="141">
        <f>O318*H318</f>
        <v>0</v>
      </c>
      <c r="Q318" s="141">
        <v>1.26E-2</v>
      </c>
      <c r="R318" s="141">
        <f>Q318*H318</f>
        <v>0.2646</v>
      </c>
      <c r="S318" s="141">
        <v>0</v>
      </c>
      <c r="T318" s="142">
        <f>S318*H318</f>
        <v>0</v>
      </c>
      <c r="AR318" s="143" t="s">
        <v>175</v>
      </c>
      <c r="AT318" s="143" t="s">
        <v>280</v>
      </c>
      <c r="AU318" s="143" t="s">
        <v>154</v>
      </c>
      <c r="AY318" s="15" t="s">
        <v>143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5" t="s">
        <v>87</v>
      </c>
      <c r="BK318" s="144">
        <f>ROUND(I318*H318,2)</f>
        <v>0</v>
      </c>
      <c r="BL318" s="15" t="s">
        <v>149</v>
      </c>
      <c r="BM318" s="143" t="s">
        <v>496</v>
      </c>
    </row>
    <row r="319" spans="2:65" s="12" customFormat="1" ht="11.25">
      <c r="B319" s="145"/>
      <c r="D319" s="146" t="s">
        <v>169</v>
      </c>
      <c r="F319" s="147" t="s">
        <v>497</v>
      </c>
      <c r="H319" s="148">
        <v>21</v>
      </c>
      <c r="I319" s="149"/>
      <c r="L319" s="145"/>
      <c r="M319" s="150"/>
      <c r="T319" s="151"/>
      <c r="AT319" s="152" t="s">
        <v>169</v>
      </c>
      <c r="AU319" s="152" t="s">
        <v>154</v>
      </c>
      <c r="AV319" s="12" t="s">
        <v>89</v>
      </c>
      <c r="AW319" s="12" t="s">
        <v>4</v>
      </c>
      <c r="AX319" s="12" t="s">
        <v>87</v>
      </c>
      <c r="AY319" s="152" t="s">
        <v>143</v>
      </c>
    </row>
    <row r="320" spans="2:65" s="1" customFormat="1" ht="33" customHeight="1">
      <c r="B320" s="30"/>
      <c r="C320" s="131" t="s">
        <v>498</v>
      </c>
      <c r="D320" s="131" t="s">
        <v>145</v>
      </c>
      <c r="E320" s="132" t="s">
        <v>479</v>
      </c>
      <c r="F320" s="133" t="s">
        <v>480</v>
      </c>
      <c r="G320" s="134" t="s">
        <v>183</v>
      </c>
      <c r="H320" s="135">
        <v>20</v>
      </c>
      <c r="I320" s="136"/>
      <c r="J320" s="137">
        <f>ROUND(I320*H320,2)</f>
        <v>0</v>
      </c>
      <c r="K320" s="138"/>
      <c r="L320" s="30"/>
      <c r="M320" s="139" t="s">
        <v>1</v>
      </c>
      <c r="N320" s="140" t="s">
        <v>44</v>
      </c>
      <c r="P320" s="141">
        <f>O320*H320</f>
        <v>0</v>
      </c>
      <c r="Q320" s="141">
        <v>0.23</v>
      </c>
      <c r="R320" s="141">
        <f>Q320*H320</f>
        <v>4.6000000000000005</v>
      </c>
      <c r="S320" s="141">
        <v>0</v>
      </c>
      <c r="T320" s="142">
        <f>S320*H320</f>
        <v>0</v>
      </c>
      <c r="AR320" s="143" t="s">
        <v>149</v>
      </c>
      <c r="AT320" s="143" t="s">
        <v>145</v>
      </c>
      <c r="AU320" s="143" t="s">
        <v>154</v>
      </c>
      <c r="AY320" s="15" t="s">
        <v>143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5" t="s">
        <v>87</v>
      </c>
      <c r="BK320" s="144">
        <f>ROUND(I320*H320,2)</f>
        <v>0</v>
      </c>
      <c r="BL320" s="15" t="s">
        <v>149</v>
      </c>
      <c r="BM320" s="143" t="s">
        <v>499</v>
      </c>
    </row>
    <row r="321" spans="2:65" s="11" customFormat="1" ht="20.85" customHeight="1">
      <c r="B321" s="119"/>
      <c r="D321" s="120" t="s">
        <v>78</v>
      </c>
      <c r="E321" s="129" t="s">
        <v>500</v>
      </c>
      <c r="F321" s="129" t="s">
        <v>501</v>
      </c>
      <c r="I321" s="122"/>
      <c r="J321" s="130">
        <f>BK321</f>
        <v>0</v>
      </c>
      <c r="L321" s="119"/>
      <c r="M321" s="124"/>
      <c r="P321" s="125">
        <f>SUM(P322:P336)</f>
        <v>0</v>
      </c>
      <c r="R321" s="125">
        <f>SUM(R322:R336)</f>
        <v>27.28031</v>
      </c>
      <c r="T321" s="126">
        <f>SUM(T322:T336)</f>
        <v>0</v>
      </c>
      <c r="AR321" s="120" t="s">
        <v>87</v>
      </c>
      <c r="AT321" s="127" t="s">
        <v>78</v>
      </c>
      <c r="AU321" s="127" t="s">
        <v>89</v>
      </c>
      <c r="AY321" s="120" t="s">
        <v>143</v>
      </c>
      <c r="BK321" s="128">
        <f>SUM(BK322:BK336)</f>
        <v>0</v>
      </c>
    </row>
    <row r="322" spans="2:65" s="1" customFormat="1" ht="78" customHeight="1">
      <c r="B322" s="30"/>
      <c r="C322" s="131" t="s">
        <v>502</v>
      </c>
      <c r="D322" s="131" t="s">
        <v>145</v>
      </c>
      <c r="E322" s="132" t="s">
        <v>433</v>
      </c>
      <c r="F322" s="133" t="s">
        <v>434</v>
      </c>
      <c r="G322" s="134" t="s">
        <v>183</v>
      </c>
      <c r="H322" s="135">
        <v>46</v>
      </c>
      <c r="I322" s="136"/>
      <c r="J322" s="137">
        <f>ROUND(I322*H322,2)</f>
        <v>0</v>
      </c>
      <c r="K322" s="138"/>
      <c r="L322" s="30"/>
      <c r="M322" s="139" t="s">
        <v>1</v>
      </c>
      <c r="N322" s="140" t="s">
        <v>44</v>
      </c>
      <c r="P322" s="141">
        <f>O322*H322</f>
        <v>0</v>
      </c>
      <c r="Q322" s="141">
        <v>8.9219999999999994E-2</v>
      </c>
      <c r="R322" s="141">
        <f>Q322*H322</f>
        <v>4.10412</v>
      </c>
      <c r="S322" s="141">
        <v>0</v>
      </c>
      <c r="T322" s="142">
        <f>S322*H322</f>
        <v>0</v>
      </c>
      <c r="AR322" s="143" t="s">
        <v>149</v>
      </c>
      <c r="AT322" s="143" t="s">
        <v>145</v>
      </c>
      <c r="AU322" s="143" t="s">
        <v>154</v>
      </c>
      <c r="AY322" s="15" t="s">
        <v>143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5" t="s">
        <v>87</v>
      </c>
      <c r="BK322" s="144">
        <f>ROUND(I322*H322,2)</f>
        <v>0</v>
      </c>
      <c r="BL322" s="15" t="s">
        <v>149</v>
      </c>
      <c r="BM322" s="143" t="s">
        <v>503</v>
      </c>
    </row>
    <row r="323" spans="2:65" s="12" customFormat="1" ht="11.25">
      <c r="B323" s="145"/>
      <c r="D323" s="146" t="s">
        <v>169</v>
      </c>
      <c r="E323" s="152" t="s">
        <v>1</v>
      </c>
      <c r="F323" s="147" t="s">
        <v>504</v>
      </c>
      <c r="H323" s="148">
        <v>33</v>
      </c>
      <c r="I323" s="149"/>
      <c r="L323" s="145"/>
      <c r="M323" s="150"/>
      <c r="T323" s="151"/>
      <c r="AT323" s="152" t="s">
        <v>169</v>
      </c>
      <c r="AU323" s="152" t="s">
        <v>154</v>
      </c>
      <c r="AV323" s="12" t="s">
        <v>89</v>
      </c>
      <c r="AW323" s="12" t="s">
        <v>36</v>
      </c>
      <c r="AX323" s="12" t="s">
        <v>79</v>
      </c>
      <c r="AY323" s="152" t="s">
        <v>143</v>
      </c>
    </row>
    <row r="324" spans="2:65" s="12" customFormat="1" ht="11.25">
      <c r="B324" s="145"/>
      <c r="D324" s="146" t="s">
        <v>169</v>
      </c>
      <c r="E324" s="152" t="s">
        <v>1</v>
      </c>
      <c r="F324" s="147" t="s">
        <v>505</v>
      </c>
      <c r="H324" s="148">
        <v>13</v>
      </c>
      <c r="I324" s="149"/>
      <c r="L324" s="145"/>
      <c r="M324" s="150"/>
      <c r="T324" s="151"/>
      <c r="AT324" s="152" t="s">
        <v>169</v>
      </c>
      <c r="AU324" s="152" t="s">
        <v>154</v>
      </c>
      <c r="AV324" s="12" t="s">
        <v>89</v>
      </c>
      <c r="AW324" s="12" t="s">
        <v>36</v>
      </c>
      <c r="AX324" s="12" t="s">
        <v>79</v>
      </c>
      <c r="AY324" s="152" t="s">
        <v>143</v>
      </c>
    </row>
    <row r="325" spans="2:65" s="13" customFormat="1" ht="11.25">
      <c r="B325" s="153"/>
      <c r="D325" s="146" t="s">
        <v>169</v>
      </c>
      <c r="E325" s="154" t="s">
        <v>1</v>
      </c>
      <c r="F325" s="155" t="s">
        <v>232</v>
      </c>
      <c r="H325" s="156">
        <v>46</v>
      </c>
      <c r="I325" s="157"/>
      <c r="L325" s="153"/>
      <c r="M325" s="158"/>
      <c r="T325" s="159"/>
      <c r="AT325" s="154" t="s">
        <v>169</v>
      </c>
      <c r="AU325" s="154" t="s">
        <v>154</v>
      </c>
      <c r="AV325" s="13" t="s">
        <v>149</v>
      </c>
      <c r="AW325" s="13" t="s">
        <v>36</v>
      </c>
      <c r="AX325" s="13" t="s">
        <v>87</v>
      </c>
      <c r="AY325" s="154" t="s">
        <v>143</v>
      </c>
    </row>
    <row r="326" spans="2:65" s="1" customFormat="1" ht="16.5" customHeight="1">
      <c r="B326" s="30"/>
      <c r="C326" s="160" t="s">
        <v>506</v>
      </c>
      <c r="D326" s="160" t="s">
        <v>280</v>
      </c>
      <c r="E326" s="161" t="s">
        <v>507</v>
      </c>
      <c r="F326" s="162" t="s">
        <v>508</v>
      </c>
      <c r="G326" s="163" t="s">
        <v>183</v>
      </c>
      <c r="H326" s="164">
        <v>33.99</v>
      </c>
      <c r="I326" s="165"/>
      <c r="J326" s="166">
        <f>ROUND(I326*H326,2)</f>
        <v>0</v>
      </c>
      <c r="K326" s="167"/>
      <c r="L326" s="168"/>
      <c r="M326" s="169" t="s">
        <v>1</v>
      </c>
      <c r="N326" s="170" t="s">
        <v>44</v>
      </c>
      <c r="P326" s="141">
        <f>O326*H326</f>
        <v>0</v>
      </c>
      <c r="Q326" s="141">
        <v>0.14000000000000001</v>
      </c>
      <c r="R326" s="141">
        <f>Q326*H326</f>
        <v>4.7586000000000004</v>
      </c>
      <c r="S326" s="141">
        <v>0</v>
      </c>
      <c r="T326" s="142">
        <f>S326*H326</f>
        <v>0</v>
      </c>
      <c r="AR326" s="143" t="s">
        <v>175</v>
      </c>
      <c r="AT326" s="143" t="s">
        <v>280</v>
      </c>
      <c r="AU326" s="143" t="s">
        <v>154</v>
      </c>
      <c r="AY326" s="15" t="s">
        <v>143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5" t="s">
        <v>87</v>
      </c>
      <c r="BK326" s="144">
        <f>ROUND(I326*H326,2)</f>
        <v>0</v>
      </c>
      <c r="BL326" s="15" t="s">
        <v>149</v>
      </c>
      <c r="BM326" s="143" t="s">
        <v>509</v>
      </c>
    </row>
    <row r="327" spans="2:65" s="1" customFormat="1" ht="29.25">
      <c r="B327" s="30"/>
      <c r="D327" s="146" t="s">
        <v>351</v>
      </c>
      <c r="F327" s="171" t="s">
        <v>510</v>
      </c>
      <c r="I327" s="172"/>
      <c r="L327" s="30"/>
      <c r="M327" s="173"/>
      <c r="T327" s="54"/>
      <c r="AT327" s="15" t="s">
        <v>351</v>
      </c>
      <c r="AU327" s="15" t="s">
        <v>154</v>
      </c>
    </row>
    <row r="328" spans="2:65" s="12" customFormat="1" ht="11.25">
      <c r="B328" s="145"/>
      <c r="D328" s="146" t="s">
        <v>169</v>
      </c>
      <c r="F328" s="147" t="s">
        <v>511</v>
      </c>
      <c r="H328" s="148">
        <v>33.99</v>
      </c>
      <c r="I328" s="149"/>
      <c r="L328" s="145"/>
      <c r="M328" s="150"/>
      <c r="T328" s="151"/>
      <c r="AT328" s="152" t="s">
        <v>169</v>
      </c>
      <c r="AU328" s="152" t="s">
        <v>154</v>
      </c>
      <c r="AV328" s="12" t="s">
        <v>89</v>
      </c>
      <c r="AW328" s="12" t="s">
        <v>4</v>
      </c>
      <c r="AX328" s="12" t="s">
        <v>87</v>
      </c>
      <c r="AY328" s="152" t="s">
        <v>143</v>
      </c>
    </row>
    <row r="329" spans="2:65" s="1" customFormat="1" ht="21.75" customHeight="1">
      <c r="B329" s="30"/>
      <c r="C329" s="160" t="s">
        <v>512</v>
      </c>
      <c r="D329" s="160" t="s">
        <v>280</v>
      </c>
      <c r="E329" s="161" t="s">
        <v>513</v>
      </c>
      <c r="F329" s="162" t="s">
        <v>514</v>
      </c>
      <c r="G329" s="163" t="s">
        <v>183</v>
      </c>
      <c r="H329" s="164">
        <v>13.39</v>
      </c>
      <c r="I329" s="165"/>
      <c r="J329" s="166">
        <f>ROUND(I329*H329,2)</f>
        <v>0</v>
      </c>
      <c r="K329" s="167"/>
      <c r="L329" s="168"/>
      <c r="M329" s="169" t="s">
        <v>1</v>
      </c>
      <c r="N329" s="170" t="s">
        <v>44</v>
      </c>
      <c r="P329" s="141">
        <f>O329*H329</f>
        <v>0</v>
      </c>
      <c r="Q329" s="141">
        <v>0.13100000000000001</v>
      </c>
      <c r="R329" s="141">
        <f>Q329*H329</f>
        <v>1.7540900000000001</v>
      </c>
      <c r="S329" s="141">
        <v>0</v>
      </c>
      <c r="T329" s="142">
        <f>S329*H329</f>
        <v>0</v>
      </c>
      <c r="AR329" s="143" t="s">
        <v>175</v>
      </c>
      <c r="AT329" s="143" t="s">
        <v>280</v>
      </c>
      <c r="AU329" s="143" t="s">
        <v>154</v>
      </c>
      <c r="AY329" s="15" t="s">
        <v>143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5" t="s">
        <v>87</v>
      </c>
      <c r="BK329" s="144">
        <f>ROUND(I329*H329,2)</f>
        <v>0</v>
      </c>
      <c r="BL329" s="15" t="s">
        <v>149</v>
      </c>
      <c r="BM329" s="143" t="s">
        <v>515</v>
      </c>
    </row>
    <row r="330" spans="2:65" s="1" customFormat="1" ht="19.5">
      <c r="B330" s="30"/>
      <c r="D330" s="146" t="s">
        <v>351</v>
      </c>
      <c r="F330" s="171" t="s">
        <v>516</v>
      </c>
      <c r="I330" s="172"/>
      <c r="L330" s="30"/>
      <c r="M330" s="173"/>
      <c r="T330" s="54"/>
      <c r="AT330" s="15" t="s">
        <v>351</v>
      </c>
      <c r="AU330" s="15" t="s">
        <v>154</v>
      </c>
    </row>
    <row r="331" spans="2:65" s="12" customFormat="1" ht="11.25">
      <c r="B331" s="145"/>
      <c r="D331" s="146" t="s">
        <v>169</v>
      </c>
      <c r="F331" s="147" t="s">
        <v>517</v>
      </c>
      <c r="H331" s="148">
        <v>13.39</v>
      </c>
      <c r="I331" s="149"/>
      <c r="L331" s="145"/>
      <c r="M331" s="150"/>
      <c r="T331" s="151"/>
      <c r="AT331" s="152" t="s">
        <v>169</v>
      </c>
      <c r="AU331" s="152" t="s">
        <v>154</v>
      </c>
      <c r="AV331" s="12" t="s">
        <v>89</v>
      </c>
      <c r="AW331" s="12" t="s">
        <v>4</v>
      </c>
      <c r="AX331" s="12" t="s">
        <v>87</v>
      </c>
      <c r="AY331" s="152" t="s">
        <v>143</v>
      </c>
    </row>
    <row r="332" spans="2:65" s="1" customFormat="1" ht="33" customHeight="1">
      <c r="B332" s="30"/>
      <c r="C332" s="131" t="s">
        <v>518</v>
      </c>
      <c r="D332" s="131" t="s">
        <v>145</v>
      </c>
      <c r="E332" s="132" t="s">
        <v>424</v>
      </c>
      <c r="F332" s="133" t="s">
        <v>425</v>
      </c>
      <c r="G332" s="134" t="s">
        <v>183</v>
      </c>
      <c r="H332" s="135">
        <v>48.3</v>
      </c>
      <c r="I332" s="136"/>
      <c r="J332" s="137">
        <f>ROUND(I332*H332,2)</f>
        <v>0</v>
      </c>
      <c r="K332" s="138"/>
      <c r="L332" s="30"/>
      <c r="M332" s="139" t="s">
        <v>1</v>
      </c>
      <c r="N332" s="140" t="s">
        <v>44</v>
      </c>
      <c r="P332" s="141">
        <f>O332*H332</f>
        <v>0</v>
      </c>
      <c r="Q332" s="141">
        <v>0.34499999999999997</v>
      </c>
      <c r="R332" s="141">
        <f>Q332*H332</f>
        <v>16.663499999999999</v>
      </c>
      <c r="S332" s="141">
        <v>0</v>
      </c>
      <c r="T332" s="142">
        <f>S332*H332</f>
        <v>0</v>
      </c>
      <c r="AR332" s="143" t="s">
        <v>149</v>
      </c>
      <c r="AT332" s="143" t="s">
        <v>145</v>
      </c>
      <c r="AU332" s="143" t="s">
        <v>154</v>
      </c>
      <c r="AY332" s="15" t="s">
        <v>143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5" t="s">
        <v>87</v>
      </c>
      <c r="BK332" s="144">
        <f>ROUND(I332*H332,2)</f>
        <v>0</v>
      </c>
      <c r="BL332" s="15" t="s">
        <v>149</v>
      </c>
      <c r="BM332" s="143" t="s">
        <v>519</v>
      </c>
    </row>
    <row r="333" spans="2:65" s="12" customFormat="1" ht="11.25">
      <c r="B333" s="145"/>
      <c r="D333" s="146" t="s">
        <v>169</v>
      </c>
      <c r="E333" s="152" t="s">
        <v>1</v>
      </c>
      <c r="F333" s="147" t="s">
        <v>504</v>
      </c>
      <c r="H333" s="148">
        <v>33</v>
      </c>
      <c r="I333" s="149"/>
      <c r="L333" s="145"/>
      <c r="M333" s="150"/>
      <c r="T333" s="151"/>
      <c r="AT333" s="152" t="s">
        <v>169</v>
      </c>
      <c r="AU333" s="152" t="s">
        <v>154</v>
      </c>
      <c r="AV333" s="12" t="s">
        <v>89</v>
      </c>
      <c r="AW333" s="12" t="s">
        <v>36</v>
      </c>
      <c r="AX333" s="12" t="s">
        <v>79</v>
      </c>
      <c r="AY333" s="152" t="s">
        <v>143</v>
      </c>
    </row>
    <row r="334" spans="2:65" s="12" customFormat="1" ht="11.25">
      <c r="B334" s="145"/>
      <c r="D334" s="146" t="s">
        <v>169</v>
      </c>
      <c r="E334" s="152" t="s">
        <v>1</v>
      </c>
      <c r="F334" s="147" t="s">
        <v>505</v>
      </c>
      <c r="H334" s="148">
        <v>13</v>
      </c>
      <c r="I334" s="149"/>
      <c r="L334" s="145"/>
      <c r="M334" s="150"/>
      <c r="T334" s="151"/>
      <c r="AT334" s="152" t="s">
        <v>169</v>
      </c>
      <c r="AU334" s="152" t="s">
        <v>154</v>
      </c>
      <c r="AV334" s="12" t="s">
        <v>89</v>
      </c>
      <c r="AW334" s="12" t="s">
        <v>36</v>
      </c>
      <c r="AX334" s="12" t="s">
        <v>79</v>
      </c>
      <c r="AY334" s="152" t="s">
        <v>143</v>
      </c>
    </row>
    <row r="335" spans="2:65" s="13" customFormat="1" ht="11.25">
      <c r="B335" s="153"/>
      <c r="D335" s="146" t="s">
        <v>169</v>
      </c>
      <c r="E335" s="154" t="s">
        <v>1</v>
      </c>
      <c r="F335" s="155" t="s">
        <v>232</v>
      </c>
      <c r="H335" s="156">
        <v>46</v>
      </c>
      <c r="I335" s="157"/>
      <c r="L335" s="153"/>
      <c r="M335" s="158"/>
      <c r="T335" s="159"/>
      <c r="AT335" s="154" t="s">
        <v>169</v>
      </c>
      <c r="AU335" s="154" t="s">
        <v>154</v>
      </c>
      <c r="AV335" s="13" t="s">
        <v>149</v>
      </c>
      <c r="AW335" s="13" t="s">
        <v>36</v>
      </c>
      <c r="AX335" s="13" t="s">
        <v>87</v>
      </c>
      <c r="AY335" s="154" t="s">
        <v>143</v>
      </c>
    </row>
    <row r="336" spans="2:65" s="12" customFormat="1" ht="11.25">
      <c r="B336" s="145"/>
      <c r="D336" s="146" t="s">
        <v>169</v>
      </c>
      <c r="F336" s="147" t="s">
        <v>520</v>
      </c>
      <c r="H336" s="148">
        <v>48.3</v>
      </c>
      <c r="I336" s="149"/>
      <c r="L336" s="145"/>
      <c r="M336" s="150"/>
      <c r="T336" s="151"/>
      <c r="AT336" s="152" t="s">
        <v>169</v>
      </c>
      <c r="AU336" s="152" t="s">
        <v>154</v>
      </c>
      <c r="AV336" s="12" t="s">
        <v>89</v>
      </c>
      <c r="AW336" s="12" t="s">
        <v>4</v>
      </c>
      <c r="AX336" s="12" t="s">
        <v>87</v>
      </c>
      <c r="AY336" s="152" t="s">
        <v>143</v>
      </c>
    </row>
    <row r="337" spans="2:65" s="11" customFormat="1" ht="22.9" customHeight="1">
      <c r="B337" s="119"/>
      <c r="D337" s="120" t="s">
        <v>78</v>
      </c>
      <c r="E337" s="129" t="s">
        <v>175</v>
      </c>
      <c r="F337" s="129" t="s">
        <v>521</v>
      </c>
      <c r="I337" s="122"/>
      <c r="J337" s="130">
        <f>BK337</f>
        <v>0</v>
      </c>
      <c r="L337" s="119"/>
      <c r="M337" s="124"/>
      <c r="P337" s="125">
        <f>P338+SUM(P339:P369)</f>
        <v>0</v>
      </c>
      <c r="R337" s="125">
        <f>R338+SUM(R339:R369)</f>
        <v>4.7823867000000009</v>
      </c>
      <c r="T337" s="126">
        <f>T338+SUM(T339:T369)</f>
        <v>0</v>
      </c>
      <c r="AR337" s="120" t="s">
        <v>87</v>
      </c>
      <c r="AT337" s="127" t="s">
        <v>78</v>
      </c>
      <c r="AU337" s="127" t="s">
        <v>87</v>
      </c>
      <c r="AY337" s="120" t="s">
        <v>143</v>
      </c>
      <c r="BK337" s="128">
        <f>BK338+SUM(BK339:BK369)</f>
        <v>0</v>
      </c>
    </row>
    <row r="338" spans="2:65" s="1" customFormat="1" ht="33" customHeight="1">
      <c r="B338" s="30"/>
      <c r="C338" s="131" t="s">
        <v>522</v>
      </c>
      <c r="D338" s="131" t="s">
        <v>145</v>
      </c>
      <c r="E338" s="132" t="s">
        <v>523</v>
      </c>
      <c r="F338" s="133" t="s">
        <v>524</v>
      </c>
      <c r="G338" s="134" t="s">
        <v>200</v>
      </c>
      <c r="H338" s="135">
        <v>82</v>
      </c>
      <c r="I338" s="136"/>
      <c r="J338" s="137">
        <f>ROUND(I338*H338,2)</f>
        <v>0</v>
      </c>
      <c r="K338" s="138"/>
      <c r="L338" s="30"/>
      <c r="M338" s="139" t="s">
        <v>1</v>
      </c>
      <c r="N338" s="140" t="s">
        <v>44</v>
      </c>
      <c r="P338" s="141">
        <f>O338*H338</f>
        <v>0</v>
      </c>
      <c r="Q338" s="141">
        <v>1.0000000000000001E-5</v>
      </c>
      <c r="R338" s="141">
        <f>Q338*H338</f>
        <v>8.2000000000000009E-4</v>
      </c>
      <c r="S338" s="141">
        <v>0</v>
      </c>
      <c r="T338" s="142">
        <f>S338*H338</f>
        <v>0</v>
      </c>
      <c r="AR338" s="143" t="s">
        <v>149</v>
      </c>
      <c r="AT338" s="143" t="s">
        <v>145</v>
      </c>
      <c r="AU338" s="143" t="s">
        <v>89</v>
      </c>
      <c r="AY338" s="15" t="s">
        <v>143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5" t="s">
        <v>87</v>
      </c>
      <c r="BK338" s="144">
        <f>ROUND(I338*H338,2)</f>
        <v>0</v>
      </c>
      <c r="BL338" s="15" t="s">
        <v>149</v>
      </c>
      <c r="BM338" s="143" t="s">
        <v>525</v>
      </c>
    </row>
    <row r="339" spans="2:65" s="1" customFormat="1" ht="24.2" customHeight="1">
      <c r="B339" s="30"/>
      <c r="C339" s="160" t="s">
        <v>526</v>
      </c>
      <c r="D339" s="160" t="s">
        <v>280</v>
      </c>
      <c r="E339" s="161" t="s">
        <v>527</v>
      </c>
      <c r="F339" s="162" t="s">
        <v>528</v>
      </c>
      <c r="G339" s="163" t="s">
        <v>200</v>
      </c>
      <c r="H339" s="164">
        <v>83.23</v>
      </c>
      <c r="I339" s="165"/>
      <c r="J339" s="166">
        <f>ROUND(I339*H339,2)</f>
        <v>0</v>
      </c>
      <c r="K339" s="167"/>
      <c r="L339" s="168"/>
      <c r="M339" s="169" t="s">
        <v>1</v>
      </c>
      <c r="N339" s="170" t="s">
        <v>44</v>
      </c>
      <c r="P339" s="141">
        <f>O339*H339</f>
        <v>0</v>
      </c>
      <c r="Q339" s="141">
        <v>2.5999999999999999E-3</v>
      </c>
      <c r="R339" s="141">
        <f>Q339*H339</f>
        <v>0.21639800000000001</v>
      </c>
      <c r="S339" s="141">
        <v>0</v>
      </c>
      <c r="T339" s="142">
        <f>S339*H339</f>
        <v>0</v>
      </c>
      <c r="AR339" s="143" t="s">
        <v>175</v>
      </c>
      <c r="AT339" s="143" t="s">
        <v>280</v>
      </c>
      <c r="AU339" s="143" t="s">
        <v>89</v>
      </c>
      <c r="AY339" s="15" t="s">
        <v>143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5" t="s">
        <v>87</v>
      </c>
      <c r="BK339" s="144">
        <f>ROUND(I339*H339,2)</f>
        <v>0</v>
      </c>
      <c r="BL339" s="15" t="s">
        <v>149</v>
      </c>
      <c r="BM339" s="143" t="s">
        <v>529</v>
      </c>
    </row>
    <row r="340" spans="2:65" s="12" customFormat="1" ht="11.25">
      <c r="B340" s="145"/>
      <c r="D340" s="146" t="s">
        <v>169</v>
      </c>
      <c r="F340" s="147" t="s">
        <v>530</v>
      </c>
      <c r="H340" s="148">
        <v>83.23</v>
      </c>
      <c r="I340" s="149"/>
      <c r="L340" s="145"/>
      <c r="M340" s="150"/>
      <c r="T340" s="151"/>
      <c r="AT340" s="152" t="s">
        <v>169</v>
      </c>
      <c r="AU340" s="152" t="s">
        <v>89</v>
      </c>
      <c r="AV340" s="12" t="s">
        <v>89</v>
      </c>
      <c r="AW340" s="12" t="s">
        <v>4</v>
      </c>
      <c r="AX340" s="12" t="s">
        <v>87</v>
      </c>
      <c r="AY340" s="152" t="s">
        <v>143</v>
      </c>
    </row>
    <row r="341" spans="2:65" s="1" customFormat="1" ht="33" customHeight="1">
      <c r="B341" s="30"/>
      <c r="C341" s="131" t="s">
        <v>531</v>
      </c>
      <c r="D341" s="131" t="s">
        <v>145</v>
      </c>
      <c r="E341" s="132" t="s">
        <v>532</v>
      </c>
      <c r="F341" s="133" t="s">
        <v>533</v>
      </c>
      <c r="G341" s="134" t="s">
        <v>200</v>
      </c>
      <c r="H341" s="135">
        <v>742</v>
      </c>
      <c r="I341" s="136"/>
      <c r="J341" s="137">
        <f>ROUND(I341*H341,2)</f>
        <v>0</v>
      </c>
      <c r="K341" s="138"/>
      <c r="L341" s="30"/>
      <c r="M341" s="139" t="s">
        <v>1</v>
      </c>
      <c r="N341" s="140" t="s">
        <v>44</v>
      </c>
      <c r="P341" s="141">
        <f>O341*H341</f>
        <v>0</v>
      </c>
      <c r="Q341" s="141">
        <v>1.0000000000000001E-5</v>
      </c>
      <c r="R341" s="141">
        <f>Q341*H341</f>
        <v>7.4200000000000004E-3</v>
      </c>
      <c r="S341" s="141">
        <v>0</v>
      </c>
      <c r="T341" s="142">
        <f>S341*H341</f>
        <v>0</v>
      </c>
      <c r="AR341" s="143" t="s">
        <v>149</v>
      </c>
      <c r="AT341" s="143" t="s">
        <v>145</v>
      </c>
      <c r="AU341" s="143" t="s">
        <v>89</v>
      </c>
      <c r="AY341" s="15" t="s">
        <v>143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5" t="s">
        <v>87</v>
      </c>
      <c r="BK341" s="144">
        <f>ROUND(I341*H341,2)</f>
        <v>0</v>
      </c>
      <c r="BL341" s="15" t="s">
        <v>149</v>
      </c>
      <c r="BM341" s="143" t="s">
        <v>534</v>
      </c>
    </row>
    <row r="342" spans="2:65" s="12" customFormat="1" ht="11.25">
      <c r="B342" s="145"/>
      <c r="D342" s="146" t="s">
        <v>169</v>
      </c>
      <c r="E342" s="152" t="s">
        <v>1</v>
      </c>
      <c r="F342" s="147" t="s">
        <v>535</v>
      </c>
      <c r="H342" s="148">
        <v>332</v>
      </c>
      <c r="I342" s="149"/>
      <c r="L342" s="145"/>
      <c r="M342" s="150"/>
      <c r="T342" s="151"/>
      <c r="AT342" s="152" t="s">
        <v>169</v>
      </c>
      <c r="AU342" s="152" t="s">
        <v>89</v>
      </c>
      <c r="AV342" s="12" t="s">
        <v>89</v>
      </c>
      <c r="AW342" s="12" t="s">
        <v>36</v>
      </c>
      <c r="AX342" s="12" t="s">
        <v>79</v>
      </c>
      <c r="AY342" s="152" t="s">
        <v>143</v>
      </c>
    </row>
    <row r="343" spans="2:65" s="12" customFormat="1" ht="11.25">
      <c r="B343" s="145"/>
      <c r="D343" s="146" t="s">
        <v>169</v>
      </c>
      <c r="E343" s="152" t="s">
        <v>1</v>
      </c>
      <c r="F343" s="147" t="s">
        <v>536</v>
      </c>
      <c r="H343" s="148">
        <v>410</v>
      </c>
      <c r="I343" s="149"/>
      <c r="L343" s="145"/>
      <c r="M343" s="150"/>
      <c r="T343" s="151"/>
      <c r="AT343" s="152" t="s">
        <v>169</v>
      </c>
      <c r="AU343" s="152" t="s">
        <v>89</v>
      </c>
      <c r="AV343" s="12" t="s">
        <v>89</v>
      </c>
      <c r="AW343" s="12" t="s">
        <v>36</v>
      </c>
      <c r="AX343" s="12" t="s">
        <v>79</v>
      </c>
      <c r="AY343" s="152" t="s">
        <v>143</v>
      </c>
    </row>
    <row r="344" spans="2:65" s="13" customFormat="1" ht="11.25">
      <c r="B344" s="153"/>
      <c r="D344" s="146" t="s">
        <v>169</v>
      </c>
      <c r="E344" s="154" t="s">
        <v>1</v>
      </c>
      <c r="F344" s="155" t="s">
        <v>232</v>
      </c>
      <c r="H344" s="156">
        <v>742</v>
      </c>
      <c r="I344" s="157"/>
      <c r="L344" s="153"/>
      <c r="M344" s="158"/>
      <c r="T344" s="159"/>
      <c r="AT344" s="154" t="s">
        <v>169</v>
      </c>
      <c r="AU344" s="154" t="s">
        <v>89</v>
      </c>
      <c r="AV344" s="13" t="s">
        <v>149</v>
      </c>
      <c r="AW344" s="13" t="s">
        <v>36</v>
      </c>
      <c r="AX344" s="13" t="s">
        <v>87</v>
      </c>
      <c r="AY344" s="154" t="s">
        <v>143</v>
      </c>
    </row>
    <row r="345" spans="2:65" s="1" customFormat="1" ht="33" customHeight="1">
      <c r="B345" s="30"/>
      <c r="C345" s="160" t="s">
        <v>537</v>
      </c>
      <c r="D345" s="160" t="s">
        <v>280</v>
      </c>
      <c r="E345" s="161" t="s">
        <v>538</v>
      </c>
      <c r="F345" s="162" t="s">
        <v>539</v>
      </c>
      <c r="G345" s="163" t="s">
        <v>200</v>
      </c>
      <c r="H345" s="164">
        <v>336.98</v>
      </c>
      <c r="I345" s="165"/>
      <c r="J345" s="166">
        <f>ROUND(I345*H345,2)</f>
        <v>0</v>
      </c>
      <c r="K345" s="167"/>
      <c r="L345" s="168"/>
      <c r="M345" s="169" t="s">
        <v>1</v>
      </c>
      <c r="N345" s="170" t="s">
        <v>44</v>
      </c>
      <c r="P345" s="141">
        <f>O345*H345</f>
        <v>0</v>
      </c>
      <c r="Q345" s="141">
        <v>7.2199999999999999E-3</v>
      </c>
      <c r="R345" s="141">
        <f>Q345*H345</f>
        <v>2.4329955999999999</v>
      </c>
      <c r="S345" s="141">
        <v>0</v>
      </c>
      <c r="T345" s="142">
        <f>S345*H345</f>
        <v>0</v>
      </c>
      <c r="AR345" s="143" t="s">
        <v>175</v>
      </c>
      <c r="AT345" s="143" t="s">
        <v>280</v>
      </c>
      <c r="AU345" s="143" t="s">
        <v>89</v>
      </c>
      <c r="AY345" s="15" t="s">
        <v>143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5" t="s">
        <v>87</v>
      </c>
      <c r="BK345" s="144">
        <f>ROUND(I345*H345,2)</f>
        <v>0</v>
      </c>
      <c r="BL345" s="15" t="s">
        <v>149</v>
      </c>
      <c r="BM345" s="143" t="s">
        <v>540</v>
      </c>
    </row>
    <row r="346" spans="2:65" s="12" customFormat="1" ht="11.25">
      <c r="B346" s="145"/>
      <c r="D346" s="146" t="s">
        <v>169</v>
      </c>
      <c r="F346" s="147" t="s">
        <v>541</v>
      </c>
      <c r="H346" s="148">
        <v>336.98</v>
      </c>
      <c r="I346" s="149"/>
      <c r="L346" s="145"/>
      <c r="M346" s="150"/>
      <c r="T346" s="151"/>
      <c r="AT346" s="152" t="s">
        <v>169</v>
      </c>
      <c r="AU346" s="152" t="s">
        <v>89</v>
      </c>
      <c r="AV346" s="12" t="s">
        <v>89</v>
      </c>
      <c r="AW346" s="12" t="s">
        <v>4</v>
      </c>
      <c r="AX346" s="12" t="s">
        <v>87</v>
      </c>
      <c r="AY346" s="152" t="s">
        <v>143</v>
      </c>
    </row>
    <row r="347" spans="2:65" s="1" customFormat="1" ht="24.2" customHeight="1">
      <c r="B347" s="30"/>
      <c r="C347" s="160" t="s">
        <v>542</v>
      </c>
      <c r="D347" s="160" t="s">
        <v>280</v>
      </c>
      <c r="E347" s="161" t="s">
        <v>543</v>
      </c>
      <c r="F347" s="162" t="s">
        <v>544</v>
      </c>
      <c r="G347" s="163" t="s">
        <v>200</v>
      </c>
      <c r="H347" s="164">
        <v>416.15</v>
      </c>
      <c r="I347" s="165"/>
      <c r="J347" s="166">
        <f>ROUND(I347*H347,2)</f>
        <v>0</v>
      </c>
      <c r="K347" s="167"/>
      <c r="L347" s="168"/>
      <c r="M347" s="169" t="s">
        <v>1</v>
      </c>
      <c r="N347" s="170" t="s">
        <v>44</v>
      </c>
      <c r="P347" s="141">
        <f>O347*H347</f>
        <v>0</v>
      </c>
      <c r="Q347" s="141">
        <v>1.2099999999999999E-3</v>
      </c>
      <c r="R347" s="141">
        <f>Q347*H347</f>
        <v>0.50354149999999998</v>
      </c>
      <c r="S347" s="141">
        <v>0</v>
      </c>
      <c r="T347" s="142">
        <f>S347*H347</f>
        <v>0</v>
      </c>
      <c r="AR347" s="143" t="s">
        <v>175</v>
      </c>
      <c r="AT347" s="143" t="s">
        <v>280</v>
      </c>
      <c r="AU347" s="143" t="s">
        <v>89</v>
      </c>
      <c r="AY347" s="15" t="s">
        <v>143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5" t="s">
        <v>87</v>
      </c>
      <c r="BK347" s="144">
        <f>ROUND(I347*H347,2)</f>
        <v>0</v>
      </c>
      <c r="BL347" s="15" t="s">
        <v>149</v>
      </c>
      <c r="BM347" s="143" t="s">
        <v>545</v>
      </c>
    </row>
    <row r="348" spans="2:65" s="12" customFormat="1" ht="11.25">
      <c r="B348" s="145"/>
      <c r="D348" s="146" t="s">
        <v>169</v>
      </c>
      <c r="F348" s="147" t="s">
        <v>546</v>
      </c>
      <c r="H348" s="148">
        <v>416.15</v>
      </c>
      <c r="I348" s="149"/>
      <c r="L348" s="145"/>
      <c r="M348" s="150"/>
      <c r="T348" s="151"/>
      <c r="AT348" s="152" t="s">
        <v>169</v>
      </c>
      <c r="AU348" s="152" t="s">
        <v>89</v>
      </c>
      <c r="AV348" s="12" t="s">
        <v>89</v>
      </c>
      <c r="AW348" s="12" t="s">
        <v>4</v>
      </c>
      <c r="AX348" s="12" t="s">
        <v>87</v>
      </c>
      <c r="AY348" s="152" t="s">
        <v>143</v>
      </c>
    </row>
    <row r="349" spans="2:65" s="1" customFormat="1" ht="37.9" customHeight="1">
      <c r="B349" s="30"/>
      <c r="C349" s="131" t="s">
        <v>547</v>
      </c>
      <c r="D349" s="131" t="s">
        <v>145</v>
      </c>
      <c r="E349" s="132" t="s">
        <v>548</v>
      </c>
      <c r="F349" s="133" t="s">
        <v>549</v>
      </c>
      <c r="G349" s="134" t="s">
        <v>148</v>
      </c>
      <c r="H349" s="135">
        <v>8</v>
      </c>
      <c r="I349" s="136"/>
      <c r="J349" s="137">
        <f>ROUND(I349*H349,2)</f>
        <v>0</v>
      </c>
      <c r="K349" s="138"/>
      <c r="L349" s="30"/>
      <c r="M349" s="139" t="s">
        <v>1</v>
      </c>
      <c r="N349" s="140" t="s">
        <v>44</v>
      </c>
      <c r="P349" s="141">
        <f>O349*H349</f>
        <v>0</v>
      </c>
      <c r="Q349" s="141">
        <v>8.0000000000000007E-5</v>
      </c>
      <c r="R349" s="141">
        <f>Q349*H349</f>
        <v>6.4000000000000005E-4</v>
      </c>
      <c r="S349" s="141">
        <v>0</v>
      </c>
      <c r="T349" s="142">
        <f>S349*H349</f>
        <v>0</v>
      </c>
      <c r="AR349" s="143" t="s">
        <v>149</v>
      </c>
      <c r="AT349" s="143" t="s">
        <v>145</v>
      </c>
      <c r="AU349" s="143" t="s">
        <v>89</v>
      </c>
      <c r="AY349" s="15" t="s">
        <v>143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5" t="s">
        <v>87</v>
      </c>
      <c r="BK349" s="144">
        <f>ROUND(I349*H349,2)</f>
        <v>0</v>
      </c>
      <c r="BL349" s="15" t="s">
        <v>149</v>
      </c>
      <c r="BM349" s="143" t="s">
        <v>550</v>
      </c>
    </row>
    <row r="350" spans="2:65" s="1" customFormat="1" ht="16.5" customHeight="1">
      <c r="B350" s="30"/>
      <c r="C350" s="160" t="s">
        <v>551</v>
      </c>
      <c r="D350" s="160" t="s">
        <v>280</v>
      </c>
      <c r="E350" s="161" t="s">
        <v>552</v>
      </c>
      <c r="F350" s="162" t="s">
        <v>553</v>
      </c>
      <c r="G350" s="163" t="s">
        <v>148</v>
      </c>
      <c r="H350" s="164">
        <v>8</v>
      </c>
      <c r="I350" s="165"/>
      <c r="J350" s="166">
        <f>ROUND(I350*H350,2)</f>
        <v>0</v>
      </c>
      <c r="K350" s="167"/>
      <c r="L350" s="168"/>
      <c r="M350" s="169" t="s">
        <v>1</v>
      </c>
      <c r="N350" s="170" t="s">
        <v>44</v>
      </c>
      <c r="P350" s="141">
        <f>O350*H350</f>
        <v>0</v>
      </c>
      <c r="Q350" s="141">
        <v>8.0000000000000004E-4</v>
      </c>
      <c r="R350" s="141">
        <f>Q350*H350</f>
        <v>6.4000000000000003E-3</v>
      </c>
      <c r="S350" s="141">
        <v>0</v>
      </c>
      <c r="T350" s="142">
        <f>S350*H350</f>
        <v>0</v>
      </c>
      <c r="AR350" s="143" t="s">
        <v>175</v>
      </c>
      <c r="AT350" s="143" t="s">
        <v>280</v>
      </c>
      <c r="AU350" s="143" t="s">
        <v>89</v>
      </c>
      <c r="AY350" s="15" t="s">
        <v>143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5" t="s">
        <v>87</v>
      </c>
      <c r="BK350" s="144">
        <f>ROUND(I350*H350,2)</f>
        <v>0</v>
      </c>
      <c r="BL350" s="15" t="s">
        <v>149</v>
      </c>
      <c r="BM350" s="143" t="s">
        <v>554</v>
      </c>
    </row>
    <row r="351" spans="2:65" s="1" customFormat="1" ht="37.9" customHeight="1">
      <c r="B351" s="30"/>
      <c r="C351" s="131" t="s">
        <v>555</v>
      </c>
      <c r="D351" s="131" t="s">
        <v>145</v>
      </c>
      <c r="E351" s="132" t="s">
        <v>556</v>
      </c>
      <c r="F351" s="133" t="s">
        <v>557</v>
      </c>
      <c r="G351" s="134" t="s">
        <v>148</v>
      </c>
      <c r="H351" s="135">
        <v>19</v>
      </c>
      <c r="I351" s="136"/>
      <c r="J351" s="137">
        <f>ROUND(I351*H351,2)</f>
        <v>0</v>
      </c>
      <c r="K351" s="138"/>
      <c r="L351" s="30"/>
      <c r="M351" s="139" t="s">
        <v>1</v>
      </c>
      <c r="N351" s="140" t="s">
        <v>44</v>
      </c>
      <c r="P351" s="141">
        <f>O351*H351</f>
        <v>0</v>
      </c>
      <c r="Q351" s="141">
        <v>1E-4</v>
      </c>
      <c r="R351" s="141">
        <f>Q351*H351</f>
        <v>1.9E-3</v>
      </c>
      <c r="S351" s="141">
        <v>0</v>
      </c>
      <c r="T351" s="142">
        <f>S351*H351</f>
        <v>0</v>
      </c>
      <c r="AR351" s="143" t="s">
        <v>149</v>
      </c>
      <c r="AT351" s="143" t="s">
        <v>145</v>
      </c>
      <c r="AU351" s="143" t="s">
        <v>89</v>
      </c>
      <c r="AY351" s="15" t="s">
        <v>143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5" t="s">
        <v>87</v>
      </c>
      <c r="BK351" s="144">
        <f>ROUND(I351*H351,2)</f>
        <v>0</v>
      </c>
      <c r="BL351" s="15" t="s">
        <v>149</v>
      </c>
      <c r="BM351" s="143" t="s">
        <v>558</v>
      </c>
    </row>
    <row r="352" spans="2:65" s="12" customFormat="1" ht="11.25">
      <c r="B352" s="145"/>
      <c r="D352" s="146" t="s">
        <v>169</v>
      </c>
      <c r="E352" s="152" t="s">
        <v>1</v>
      </c>
      <c r="F352" s="147" t="s">
        <v>559</v>
      </c>
      <c r="H352" s="148">
        <v>19</v>
      </c>
      <c r="I352" s="149"/>
      <c r="L352" s="145"/>
      <c r="M352" s="150"/>
      <c r="T352" s="151"/>
      <c r="AT352" s="152" t="s">
        <v>169</v>
      </c>
      <c r="AU352" s="152" t="s">
        <v>89</v>
      </c>
      <c r="AV352" s="12" t="s">
        <v>89</v>
      </c>
      <c r="AW352" s="12" t="s">
        <v>36</v>
      </c>
      <c r="AX352" s="12" t="s">
        <v>87</v>
      </c>
      <c r="AY352" s="152" t="s">
        <v>143</v>
      </c>
    </row>
    <row r="353" spans="2:65" s="1" customFormat="1" ht="16.5" customHeight="1">
      <c r="B353" s="30"/>
      <c r="C353" s="160" t="s">
        <v>560</v>
      </c>
      <c r="D353" s="160" t="s">
        <v>280</v>
      </c>
      <c r="E353" s="161" t="s">
        <v>561</v>
      </c>
      <c r="F353" s="162" t="s">
        <v>562</v>
      </c>
      <c r="G353" s="163" t="s">
        <v>148</v>
      </c>
      <c r="H353" s="164">
        <v>2</v>
      </c>
      <c r="I353" s="165"/>
      <c r="J353" s="166">
        <f t="shared" ref="J353:J362" si="20">ROUND(I353*H353,2)</f>
        <v>0</v>
      </c>
      <c r="K353" s="167"/>
      <c r="L353" s="168"/>
      <c r="M353" s="169" t="s">
        <v>1</v>
      </c>
      <c r="N353" s="170" t="s">
        <v>44</v>
      </c>
      <c r="P353" s="141">
        <f t="shared" ref="P353:P362" si="21">O353*H353</f>
        <v>0</v>
      </c>
      <c r="Q353" s="141">
        <v>1.2999999999999999E-3</v>
      </c>
      <c r="R353" s="141">
        <f t="shared" ref="R353:R362" si="22">Q353*H353</f>
        <v>2.5999999999999999E-3</v>
      </c>
      <c r="S353" s="141">
        <v>0</v>
      </c>
      <c r="T353" s="142">
        <f t="shared" ref="T353:T362" si="23">S353*H353</f>
        <v>0</v>
      </c>
      <c r="AR353" s="143" t="s">
        <v>175</v>
      </c>
      <c r="AT353" s="143" t="s">
        <v>280</v>
      </c>
      <c r="AU353" s="143" t="s">
        <v>89</v>
      </c>
      <c r="AY353" s="15" t="s">
        <v>143</v>
      </c>
      <c r="BE353" s="144">
        <f t="shared" ref="BE353:BE362" si="24">IF(N353="základní",J353,0)</f>
        <v>0</v>
      </c>
      <c r="BF353" s="144">
        <f t="shared" ref="BF353:BF362" si="25">IF(N353="snížená",J353,0)</f>
        <v>0</v>
      </c>
      <c r="BG353" s="144">
        <f t="shared" ref="BG353:BG362" si="26">IF(N353="zákl. přenesená",J353,0)</f>
        <v>0</v>
      </c>
      <c r="BH353" s="144">
        <f t="shared" ref="BH353:BH362" si="27">IF(N353="sníž. přenesená",J353,0)</f>
        <v>0</v>
      </c>
      <c r="BI353" s="144">
        <f t="shared" ref="BI353:BI362" si="28">IF(N353="nulová",J353,0)</f>
        <v>0</v>
      </c>
      <c r="BJ353" s="15" t="s">
        <v>87</v>
      </c>
      <c r="BK353" s="144">
        <f t="shared" ref="BK353:BK362" si="29">ROUND(I353*H353,2)</f>
        <v>0</v>
      </c>
      <c r="BL353" s="15" t="s">
        <v>149</v>
      </c>
      <c r="BM353" s="143" t="s">
        <v>563</v>
      </c>
    </row>
    <row r="354" spans="2:65" s="1" customFormat="1" ht="16.5" customHeight="1">
      <c r="B354" s="30"/>
      <c r="C354" s="160" t="s">
        <v>564</v>
      </c>
      <c r="D354" s="160" t="s">
        <v>280</v>
      </c>
      <c r="E354" s="161" t="s">
        <v>565</v>
      </c>
      <c r="F354" s="162" t="s">
        <v>566</v>
      </c>
      <c r="G354" s="163" t="s">
        <v>148</v>
      </c>
      <c r="H354" s="164">
        <v>6</v>
      </c>
      <c r="I354" s="165"/>
      <c r="J354" s="166">
        <f t="shared" si="20"/>
        <v>0</v>
      </c>
      <c r="K354" s="167"/>
      <c r="L354" s="168"/>
      <c r="M354" s="169" t="s">
        <v>1</v>
      </c>
      <c r="N354" s="170" t="s">
        <v>44</v>
      </c>
      <c r="P354" s="141">
        <f t="shared" si="21"/>
        <v>0</v>
      </c>
      <c r="Q354" s="141">
        <v>1.4E-3</v>
      </c>
      <c r="R354" s="141">
        <f t="shared" si="22"/>
        <v>8.3999999999999995E-3</v>
      </c>
      <c r="S354" s="141">
        <v>0</v>
      </c>
      <c r="T354" s="142">
        <f t="shared" si="23"/>
        <v>0</v>
      </c>
      <c r="AR354" s="143" t="s">
        <v>175</v>
      </c>
      <c r="AT354" s="143" t="s">
        <v>280</v>
      </c>
      <c r="AU354" s="143" t="s">
        <v>89</v>
      </c>
      <c r="AY354" s="15" t="s">
        <v>143</v>
      </c>
      <c r="BE354" s="144">
        <f t="shared" si="24"/>
        <v>0</v>
      </c>
      <c r="BF354" s="144">
        <f t="shared" si="25"/>
        <v>0</v>
      </c>
      <c r="BG354" s="144">
        <f t="shared" si="26"/>
        <v>0</v>
      </c>
      <c r="BH354" s="144">
        <f t="shared" si="27"/>
        <v>0</v>
      </c>
      <c r="BI354" s="144">
        <f t="shared" si="28"/>
        <v>0</v>
      </c>
      <c r="BJ354" s="15" t="s">
        <v>87</v>
      </c>
      <c r="BK354" s="144">
        <f t="shared" si="29"/>
        <v>0</v>
      </c>
      <c r="BL354" s="15" t="s">
        <v>149</v>
      </c>
      <c r="BM354" s="143" t="s">
        <v>567</v>
      </c>
    </row>
    <row r="355" spans="2:65" s="1" customFormat="1" ht="16.5" customHeight="1">
      <c r="B355" s="30"/>
      <c r="C355" s="160" t="s">
        <v>568</v>
      </c>
      <c r="D355" s="160" t="s">
        <v>280</v>
      </c>
      <c r="E355" s="161" t="s">
        <v>569</v>
      </c>
      <c r="F355" s="162" t="s">
        <v>570</v>
      </c>
      <c r="G355" s="163" t="s">
        <v>148</v>
      </c>
      <c r="H355" s="164">
        <v>11</v>
      </c>
      <c r="I355" s="165"/>
      <c r="J355" s="166">
        <f t="shared" si="20"/>
        <v>0</v>
      </c>
      <c r="K355" s="167"/>
      <c r="L355" s="168"/>
      <c r="M355" s="169" t="s">
        <v>1</v>
      </c>
      <c r="N355" s="170" t="s">
        <v>44</v>
      </c>
      <c r="P355" s="141">
        <f t="shared" si="21"/>
        <v>0</v>
      </c>
      <c r="Q355" s="141">
        <v>1.5E-3</v>
      </c>
      <c r="R355" s="141">
        <f t="shared" si="22"/>
        <v>1.6500000000000001E-2</v>
      </c>
      <c r="S355" s="141">
        <v>0</v>
      </c>
      <c r="T355" s="142">
        <f t="shared" si="23"/>
        <v>0</v>
      </c>
      <c r="AR355" s="143" t="s">
        <v>175</v>
      </c>
      <c r="AT355" s="143" t="s">
        <v>280</v>
      </c>
      <c r="AU355" s="143" t="s">
        <v>89</v>
      </c>
      <c r="AY355" s="15" t="s">
        <v>143</v>
      </c>
      <c r="BE355" s="144">
        <f t="shared" si="24"/>
        <v>0</v>
      </c>
      <c r="BF355" s="144">
        <f t="shared" si="25"/>
        <v>0</v>
      </c>
      <c r="BG355" s="144">
        <f t="shared" si="26"/>
        <v>0</v>
      </c>
      <c r="BH355" s="144">
        <f t="shared" si="27"/>
        <v>0</v>
      </c>
      <c r="BI355" s="144">
        <f t="shared" si="28"/>
        <v>0</v>
      </c>
      <c r="BJ355" s="15" t="s">
        <v>87</v>
      </c>
      <c r="BK355" s="144">
        <f t="shared" si="29"/>
        <v>0</v>
      </c>
      <c r="BL355" s="15" t="s">
        <v>149</v>
      </c>
      <c r="BM355" s="143" t="s">
        <v>571</v>
      </c>
    </row>
    <row r="356" spans="2:65" s="1" customFormat="1" ht="37.9" customHeight="1">
      <c r="B356" s="30"/>
      <c r="C356" s="131" t="s">
        <v>572</v>
      </c>
      <c r="D356" s="131" t="s">
        <v>145</v>
      </c>
      <c r="E356" s="132" t="s">
        <v>573</v>
      </c>
      <c r="F356" s="133" t="s">
        <v>574</v>
      </c>
      <c r="G356" s="134" t="s">
        <v>148</v>
      </c>
      <c r="H356" s="135">
        <v>5</v>
      </c>
      <c r="I356" s="136"/>
      <c r="J356" s="137">
        <f t="shared" si="20"/>
        <v>0</v>
      </c>
      <c r="K356" s="138"/>
      <c r="L356" s="30"/>
      <c r="M356" s="139" t="s">
        <v>1</v>
      </c>
      <c r="N356" s="140" t="s">
        <v>44</v>
      </c>
      <c r="P356" s="141">
        <f t="shared" si="21"/>
        <v>0</v>
      </c>
      <c r="Q356" s="141">
        <v>8.0000000000000007E-5</v>
      </c>
      <c r="R356" s="141">
        <f t="shared" si="22"/>
        <v>4.0000000000000002E-4</v>
      </c>
      <c r="S356" s="141">
        <v>0</v>
      </c>
      <c r="T356" s="142">
        <f t="shared" si="23"/>
        <v>0</v>
      </c>
      <c r="AR356" s="143" t="s">
        <v>149</v>
      </c>
      <c r="AT356" s="143" t="s">
        <v>145</v>
      </c>
      <c r="AU356" s="143" t="s">
        <v>89</v>
      </c>
      <c r="AY356" s="15" t="s">
        <v>143</v>
      </c>
      <c r="BE356" s="144">
        <f t="shared" si="24"/>
        <v>0</v>
      </c>
      <c r="BF356" s="144">
        <f t="shared" si="25"/>
        <v>0</v>
      </c>
      <c r="BG356" s="144">
        <f t="shared" si="26"/>
        <v>0</v>
      </c>
      <c r="BH356" s="144">
        <f t="shared" si="27"/>
        <v>0</v>
      </c>
      <c r="BI356" s="144">
        <f t="shared" si="28"/>
        <v>0</v>
      </c>
      <c r="BJ356" s="15" t="s">
        <v>87</v>
      </c>
      <c r="BK356" s="144">
        <f t="shared" si="29"/>
        <v>0</v>
      </c>
      <c r="BL356" s="15" t="s">
        <v>149</v>
      </c>
      <c r="BM356" s="143" t="s">
        <v>575</v>
      </c>
    </row>
    <row r="357" spans="2:65" s="1" customFormat="1" ht="21.75" customHeight="1">
      <c r="B357" s="30"/>
      <c r="C357" s="160" t="s">
        <v>576</v>
      </c>
      <c r="D357" s="160" t="s">
        <v>280</v>
      </c>
      <c r="E357" s="161" t="s">
        <v>577</v>
      </c>
      <c r="F357" s="162" t="s">
        <v>578</v>
      </c>
      <c r="G357" s="163" t="s">
        <v>148</v>
      </c>
      <c r="H357" s="164">
        <v>5</v>
      </c>
      <c r="I357" s="165"/>
      <c r="J357" s="166">
        <f t="shared" si="20"/>
        <v>0</v>
      </c>
      <c r="K357" s="167"/>
      <c r="L357" s="168"/>
      <c r="M357" s="169" t="s">
        <v>1</v>
      </c>
      <c r="N357" s="170" t="s">
        <v>44</v>
      </c>
      <c r="P357" s="141">
        <f t="shared" si="21"/>
        <v>0</v>
      </c>
      <c r="Q357" s="141">
        <v>2.8E-3</v>
      </c>
      <c r="R357" s="141">
        <f t="shared" si="22"/>
        <v>1.4E-2</v>
      </c>
      <c r="S357" s="141">
        <v>0</v>
      </c>
      <c r="T357" s="142">
        <f t="shared" si="23"/>
        <v>0</v>
      </c>
      <c r="AR357" s="143" t="s">
        <v>175</v>
      </c>
      <c r="AT357" s="143" t="s">
        <v>280</v>
      </c>
      <c r="AU357" s="143" t="s">
        <v>89</v>
      </c>
      <c r="AY357" s="15" t="s">
        <v>143</v>
      </c>
      <c r="BE357" s="144">
        <f t="shared" si="24"/>
        <v>0</v>
      </c>
      <c r="BF357" s="144">
        <f t="shared" si="25"/>
        <v>0</v>
      </c>
      <c r="BG357" s="144">
        <f t="shared" si="26"/>
        <v>0</v>
      </c>
      <c r="BH357" s="144">
        <f t="shared" si="27"/>
        <v>0</v>
      </c>
      <c r="BI357" s="144">
        <f t="shared" si="28"/>
        <v>0</v>
      </c>
      <c r="BJ357" s="15" t="s">
        <v>87</v>
      </c>
      <c r="BK357" s="144">
        <f t="shared" si="29"/>
        <v>0</v>
      </c>
      <c r="BL357" s="15" t="s">
        <v>149</v>
      </c>
      <c r="BM357" s="143" t="s">
        <v>579</v>
      </c>
    </row>
    <row r="358" spans="2:65" s="1" customFormat="1" ht="37.9" customHeight="1">
      <c r="B358" s="30"/>
      <c r="C358" s="131" t="s">
        <v>580</v>
      </c>
      <c r="D358" s="131" t="s">
        <v>145</v>
      </c>
      <c r="E358" s="132" t="s">
        <v>581</v>
      </c>
      <c r="F358" s="133" t="s">
        <v>582</v>
      </c>
      <c r="G358" s="134" t="s">
        <v>148</v>
      </c>
      <c r="H358" s="135">
        <v>8</v>
      </c>
      <c r="I358" s="136"/>
      <c r="J358" s="137">
        <f t="shared" si="20"/>
        <v>0</v>
      </c>
      <c r="K358" s="138"/>
      <c r="L358" s="30"/>
      <c r="M358" s="139" t="s">
        <v>1</v>
      </c>
      <c r="N358" s="140" t="s">
        <v>44</v>
      </c>
      <c r="P358" s="141">
        <f t="shared" si="21"/>
        <v>0</v>
      </c>
      <c r="Q358" s="141">
        <v>1E-4</v>
      </c>
      <c r="R358" s="141">
        <f t="shared" si="22"/>
        <v>8.0000000000000004E-4</v>
      </c>
      <c r="S358" s="141">
        <v>0</v>
      </c>
      <c r="T358" s="142">
        <f t="shared" si="23"/>
        <v>0</v>
      </c>
      <c r="AR358" s="143" t="s">
        <v>149</v>
      </c>
      <c r="AT358" s="143" t="s">
        <v>145</v>
      </c>
      <c r="AU358" s="143" t="s">
        <v>89</v>
      </c>
      <c r="AY358" s="15" t="s">
        <v>143</v>
      </c>
      <c r="BE358" s="144">
        <f t="shared" si="24"/>
        <v>0</v>
      </c>
      <c r="BF358" s="144">
        <f t="shared" si="25"/>
        <v>0</v>
      </c>
      <c r="BG358" s="144">
        <f t="shared" si="26"/>
        <v>0</v>
      </c>
      <c r="BH358" s="144">
        <f t="shared" si="27"/>
        <v>0</v>
      </c>
      <c r="BI358" s="144">
        <f t="shared" si="28"/>
        <v>0</v>
      </c>
      <c r="BJ358" s="15" t="s">
        <v>87</v>
      </c>
      <c r="BK358" s="144">
        <f t="shared" si="29"/>
        <v>0</v>
      </c>
      <c r="BL358" s="15" t="s">
        <v>149</v>
      </c>
      <c r="BM358" s="143" t="s">
        <v>583</v>
      </c>
    </row>
    <row r="359" spans="2:65" s="1" customFormat="1" ht="21.75" customHeight="1">
      <c r="B359" s="30"/>
      <c r="C359" s="160" t="s">
        <v>584</v>
      </c>
      <c r="D359" s="160" t="s">
        <v>280</v>
      </c>
      <c r="E359" s="161" t="s">
        <v>585</v>
      </c>
      <c r="F359" s="162" t="s">
        <v>586</v>
      </c>
      <c r="G359" s="163" t="s">
        <v>148</v>
      </c>
      <c r="H359" s="164">
        <v>8</v>
      </c>
      <c r="I359" s="165"/>
      <c r="J359" s="166">
        <f t="shared" si="20"/>
        <v>0</v>
      </c>
      <c r="K359" s="167"/>
      <c r="L359" s="168"/>
      <c r="M359" s="169" t="s">
        <v>1</v>
      </c>
      <c r="N359" s="170" t="s">
        <v>44</v>
      </c>
      <c r="P359" s="141">
        <f t="shared" si="21"/>
        <v>0</v>
      </c>
      <c r="Q359" s="141">
        <v>3.8E-3</v>
      </c>
      <c r="R359" s="141">
        <f t="shared" si="22"/>
        <v>3.04E-2</v>
      </c>
      <c r="S359" s="141">
        <v>0</v>
      </c>
      <c r="T359" s="142">
        <f t="shared" si="23"/>
        <v>0</v>
      </c>
      <c r="AR359" s="143" t="s">
        <v>175</v>
      </c>
      <c r="AT359" s="143" t="s">
        <v>280</v>
      </c>
      <c r="AU359" s="143" t="s">
        <v>89</v>
      </c>
      <c r="AY359" s="15" t="s">
        <v>143</v>
      </c>
      <c r="BE359" s="144">
        <f t="shared" si="24"/>
        <v>0</v>
      </c>
      <c r="BF359" s="144">
        <f t="shared" si="25"/>
        <v>0</v>
      </c>
      <c r="BG359" s="144">
        <f t="shared" si="26"/>
        <v>0</v>
      </c>
      <c r="BH359" s="144">
        <f t="shared" si="27"/>
        <v>0</v>
      </c>
      <c r="BI359" s="144">
        <f t="shared" si="28"/>
        <v>0</v>
      </c>
      <c r="BJ359" s="15" t="s">
        <v>87</v>
      </c>
      <c r="BK359" s="144">
        <f t="shared" si="29"/>
        <v>0</v>
      </c>
      <c r="BL359" s="15" t="s">
        <v>149</v>
      </c>
      <c r="BM359" s="143" t="s">
        <v>587</v>
      </c>
    </row>
    <row r="360" spans="2:65" s="1" customFormat="1" ht="44.25" customHeight="1">
      <c r="B360" s="30"/>
      <c r="C360" s="131" t="s">
        <v>588</v>
      </c>
      <c r="D360" s="131" t="s">
        <v>145</v>
      </c>
      <c r="E360" s="132" t="s">
        <v>589</v>
      </c>
      <c r="F360" s="133" t="s">
        <v>590</v>
      </c>
      <c r="G360" s="134" t="s">
        <v>148</v>
      </c>
      <c r="H360" s="135">
        <v>8</v>
      </c>
      <c r="I360" s="136"/>
      <c r="J360" s="137">
        <f t="shared" si="20"/>
        <v>0</v>
      </c>
      <c r="K360" s="138"/>
      <c r="L360" s="30"/>
      <c r="M360" s="139" t="s">
        <v>1</v>
      </c>
      <c r="N360" s="140" t="s">
        <v>44</v>
      </c>
      <c r="P360" s="141">
        <f t="shared" si="21"/>
        <v>0</v>
      </c>
      <c r="Q360" s="141">
        <v>1E-4</v>
      </c>
      <c r="R360" s="141">
        <f t="shared" si="22"/>
        <v>8.0000000000000004E-4</v>
      </c>
      <c r="S360" s="141">
        <v>0</v>
      </c>
      <c r="T360" s="142">
        <f t="shared" si="23"/>
        <v>0</v>
      </c>
      <c r="AR360" s="143" t="s">
        <v>149</v>
      </c>
      <c r="AT360" s="143" t="s">
        <v>145</v>
      </c>
      <c r="AU360" s="143" t="s">
        <v>89</v>
      </c>
      <c r="AY360" s="15" t="s">
        <v>143</v>
      </c>
      <c r="BE360" s="144">
        <f t="shared" si="24"/>
        <v>0</v>
      </c>
      <c r="BF360" s="144">
        <f t="shared" si="25"/>
        <v>0</v>
      </c>
      <c r="BG360" s="144">
        <f t="shared" si="26"/>
        <v>0</v>
      </c>
      <c r="BH360" s="144">
        <f t="shared" si="27"/>
        <v>0</v>
      </c>
      <c r="BI360" s="144">
        <f t="shared" si="28"/>
        <v>0</v>
      </c>
      <c r="BJ360" s="15" t="s">
        <v>87</v>
      </c>
      <c r="BK360" s="144">
        <f t="shared" si="29"/>
        <v>0</v>
      </c>
      <c r="BL360" s="15" t="s">
        <v>149</v>
      </c>
      <c r="BM360" s="143" t="s">
        <v>591</v>
      </c>
    </row>
    <row r="361" spans="2:65" s="1" customFormat="1" ht="24.2" customHeight="1">
      <c r="B361" s="30"/>
      <c r="C361" s="160" t="s">
        <v>592</v>
      </c>
      <c r="D361" s="160" t="s">
        <v>280</v>
      </c>
      <c r="E361" s="161" t="s">
        <v>593</v>
      </c>
      <c r="F361" s="162" t="s">
        <v>594</v>
      </c>
      <c r="G361" s="163" t="s">
        <v>148</v>
      </c>
      <c r="H361" s="164">
        <v>8</v>
      </c>
      <c r="I361" s="165"/>
      <c r="J361" s="166">
        <f t="shared" si="20"/>
        <v>0</v>
      </c>
      <c r="K361" s="167"/>
      <c r="L361" s="168"/>
      <c r="M361" s="169" t="s">
        <v>1</v>
      </c>
      <c r="N361" s="170" t="s">
        <v>44</v>
      </c>
      <c r="P361" s="141">
        <f t="shared" si="21"/>
        <v>0</v>
      </c>
      <c r="Q361" s="141">
        <v>3.5999999999999999E-3</v>
      </c>
      <c r="R361" s="141">
        <f t="shared" si="22"/>
        <v>2.8799999999999999E-2</v>
      </c>
      <c r="S361" s="141">
        <v>0</v>
      </c>
      <c r="T361" s="142">
        <f t="shared" si="23"/>
        <v>0</v>
      </c>
      <c r="AR361" s="143" t="s">
        <v>175</v>
      </c>
      <c r="AT361" s="143" t="s">
        <v>280</v>
      </c>
      <c r="AU361" s="143" t="s">
        <v>89</v>
      </c>
      <c r="AY361" s="15" t="s">
        <v>143</v>
      </c>
      <c r="BE361" s="144">
        <f t="shared" si="24"/>
        <v>0</v>
      </c>
      <c r="BF361" s="144">
        <f t="shared" si="25"/>
        <v>0</v>
      </c>
      <c r="BG361" s="144">
        <f t="shared" si="26"/>
        <v>0</v>
      </c>
      <c r="BH361" s="144">
        <f t="shared" si="27"/>
        <v>0</v>
      </c>
      <c r="BI361" s="144">
        <f t="shared" si="28"/>
        <v>0</v>
      </c>
      <c r="BJ361" s="15" t="s">
        <v>87</v>
      </c>
      <c r="BK361" s="144">
        <f t="shared" si="29"/>
        <v>0</v>
      </c>
      <c r="BL361" s="15" t="s">
        <v>149</v>
      </c>
      <c r="BM361" s="143" t="s">
        <v>595</v>
      </c>
    </row>
    <row r="362" spans="2:65" s="1" customFormat="1" ht="21.75" customHeight="1">
      <c r="B362" s="30"/>
      <c r="C362" s="131" t="s">
        <v>596</v>
      </c>
      <c r="D362" s="131" t="s">
        <v>145</v>
      </c>
      <c r="E362" s="132" t="s">
        <v>597</v>
      </c>
      <c r="F362" s="133" t="s">
        <v>598</v>
      </c>
      <c r="G362" s="134" t="s">
        <v>200</v>
      </c>
      <c r="H362" s="135">
        <v>824</v>
      </c>
      <c r="I362" s="136"/>
      <c r="J362" s="137">
        <f t="shared" si="20"/>
        <v>0</v>
      </c>
      <c r="K362" s="138"/>
      <c r="L362" s="30"/>
      <c r="M362" s="139" t="s">
        <v>1</v>
      </c>
      <c r="N362" s="140" t="s">
        <v>44</v>
      </c>
      <c r="P362" s="141">
        <f t="shared" si="21"/>
        <v>0</v>
      </c>
      <c r="Q362" s="141">
        <v>0</v>
      </c>
      <c r="R362" s="141">
        <f t="shared" si="22"/>
        <v>0</v>
      </c>
      <c r="S362" s="141">
        <v>0</v>
      </c>
      <c r="T362" s="142">
        <f t="shared" si="23"/>
        <v>0</v>
      </c>
      <c r="AR362" s="143" t="s">
        <v>149</v>
      </c>
      <c r="AT362" s="143" t="s">
        <v>145</v>
      </c>
      <c r="AU362" s="143" t="s">
        <v>89</v>
      </c>
      <c r="AY362" s="15" t="s">
        <v>143</v>
      </c>
      <c r="BE362" s="144">
        <f t="shared" si="24"/>
        <v>0</v>
      </c>
      <c r="BF362" s="144">
        <f t="shared" si="25"/>
        <v>0</v>
      </c>
      <c r="BG362" s="144">
        <f t="shared" si="26"/>
        <v>0</v>
      </c>
      <c r="BH362" s="144">
        <f t="shared" si="27"/>
        <v>0</v>
      </c>
      <c r="BI362" s="144">
        <f t="shared" si="28"/>
        <v>0</v>
      </c>
      <c r="BJ362" s="15" t="s">
        <v>87</v>
      </c>
      <c r="BK362" s="144">
        <f t="shared" si="29"/>
        <v>0</v>
      </c>
      <c r="BL362" s="15" t="s">
        <v>149</v>
      </c>
      <c r="BM362" s="143" t="s">
        <v>599</v>
      </c>
    </row>
    <row r="363" spans="2:65" s="12" customFormat="1" ht="11.25">
      <c r="B363" s="145"/>
      <c r="D363" s="146" t="s">
        <v>169</v>
      </c>
      <c r="E363" s="152" t="s">
        <v>1</v>
      </c>
      <c r="F363" s="147" t="s">
        <v>600</v>
      </c>
      <c r="H363" s="148">
        <v>824</v>
      </c>
      <c r="I363" s="149"/>
      <c r="L363" s="145"/>
      <c r="M363" s="150"/>
      <c r="T363" s="151"/>
      <c r="AT363" s="152" t="s">
        <v>169</v>
      </c>
      <c r="AU363" s="152" t="s">
        <v>89</v>
      </c>
      <c r="AV363" s="12" t="s">
        <v>89</v>
      </c>
      <c r="AW363" s="12" t="s">
        <v>36</v>
      </c>
      <c r="AX363" s="12" t="s">
        <v>87</v>
      </c>
      <c r="AY363" s="152" t="s">
        <v>143</v>
      </c>
    </row>
    <row r="364" spans="2:65" s="1" customFormat="1" ht="16.5" customHeight="1">
      <c r="B364" s="30"/>
      <c r="C364" s="131" t="s">
        <v>601</v>
      </c>
      <c r="D364" s="131" t="s">
        <v>145</v>
      </c>
      <c r="E364" s="132" t="s">
        <v>602</v>
      </c>
      <c r="F364" s="133" t="s">
        <v>603</v>
      </c>
      <c r="G364" s="134" t="s">
        <v>200</v>
      </c>
      <c r="H364" s="135">
        <v>824</v>
      </c>
      <c r="I364" s="136"/>
      <c r="J364" s="137">
        <f>ROUND(I364*H364,2)</f>
        <v>0</v>
      </c>
      <c r="K364" s="138"/>
      <c r="L364" s="30"/>
      <c r="M364" s="139" t="s">
        <v>1</v>
      </c>
      <c r="N364" s="140" t="s">
        <v>44</v>
      </c>
      <c r="P364" s="141">
        <f>O364*H364</f>
        <v>0</v>
      </c>
      <c r="Q364" s="141">
        <v>2.0000000000000001E-4</v>
      </c>
      <c r="R364" s="141">
        <f>Q364*H364</f>
        <v>0.1648</v>
      </c>
      <c r="S364" s="141">
        <v>0</v>
      </c>
      <c r="T364" s="142">
        <f>S364*H364</f>
        <v>0</v>
      </c>
      <c r="AR364" s="143" t="s">
        <v>149</v>
      </c>
      <c r="AT364" s="143" t="s">
        <v>145</v>
      </c>
      <c r="AU364" s="143" t="s">
        <v>89</v>
      </c>
      <c r="AY364" s="15" t="s">
        <v>143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5" t="s">
        <v>87</v>
      </c>
      <c r="BK364" s="144">
        <f>ROUND(I364*H364,2)</f>
        <v>0</v>
      </c>
      <c r="BL364" s="15" t="s">
        <v>149</v>
      </c>
      <c r="BM364" s="143" t="s">
        <v>604</v>
      </c>
    </row>
    <row r="365" spans="2:65" s="12" customFormat="1" ht="11.25">
      <c r="B365" s="145"/>
      <c r="D365" s="146" t="s">
        <v>169</v>
      </c>
      <c r="E365" s="152" t="s">
        <v>1</v>
      </c>
      <c r="F365" s="147" t="s">
        <v>600</v>
      </c>
      <c r="H365" s="148">
        <v>824</v>
      </c>
      <c r="I365" s="149"/>
      <c r="L365" s="145"/>
      <c r="M365" s="150"/>
      <c r="T365" s="151"/>
      <c r="AT365" s="152" t="s">
        <v>169</v>
      </c>
      <c r="AU365" s="152" t="s">
        <v>89</v>
      </c>
      <c r="AV365" s="12" t="s">
        <v>89</v>
      </c>
      <c r="AW365" s="12" t="s">
        <v>36</v>
      </c>
      <c r="AX365" s="12" t="s">
        <v>87</v>
      </c>
      <c r="AY365" s="152" t="s">
        <v>143</v>
      </c>
    </row>
    <row r="366" spans="2:65" s="1" customFormat="1" ht="21.75" customHeight="1">
      <c r="B366" s="30"/>
      <c r="C366" s="131" t="s">
        <v>605</v>
      </c>
      <c r="D366" s="131" t="s">
        <v>145</v>
      </c>
      <c r="E366" s="132" t="s">
        <v>606</v>
      </c>
      <c r="F366" s="133" t="s">
        <v>607</v>
      </c>
      <c r="G366" s="134" t="s">
        <v>200</v>
      </c>
      <c r="H366" s="135">
        <v>824</v>
      </c>
      <c r="I366" s="136"/>
      <c r="J366" s="137">
        <f>ROUND(I366*H366,2)</f>
        <v>0</v>
      </c>
      <c r="K366" s="138"/>
      <c r="L366" s="30"/>
      <c r="M366" s="139" t="s">
        <v>1</v>
      </c>
      <c r="N366" s="140" t="s">
        <v>44</v>
      </c>
      <c r="P366" s="141">
        <f>O366*H366</f>
        <v>0</v>
      </c>
      <c r="Q366" s="141">
        <v>6.9999999999999994E-5</v>
      </c>
      <c r="R366" s="141">
        <f>Q366*H366</f>
        <v>5.7679999999999995E-2</v>
      </c>
      <c r="S366" s="141">
        <v>0</v>
      </c>
      <c r="T366" s="142">
        <f>S366*H366</f>
        <v>0</v>
      </c>
      <c r="AR366" s="143" t="s">
        <v>149</v>
      </c>
      <c r="AT366" s="143" t="s">
        <v>145</v>
      </c>
      <c r="AU366" s="143" t="s">
        <v>89</v>
      </c>
      <c r="AY366" s="15" t="s">
        <v>143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5" t="s">
        <v>87</v>
      </c>
      <c r="BK366" s="144">
        <f>ROUND(I366*H366,2)</f>
        <v>0</v>
      </c>
      <c r="BL366" s="15" t="s">
        <v>149</v>
      </c>
      <c r="BM366" s="143" t="s">
        <v>608</v>
      </c>
    </row>
    <row r="367" spans="2:65" s="12" customFormat="1" ht="11.25">
      <c r="B367" s="145"/>
      <c r="D367" s="146" t="s">
        <v>169</v>
      </c>
      <c r="E367" s="152" t="s">
        <v>1</v>
      </c>
      <c r="F367" s="147" t="s">
        <v>600</v>
      </c>
      <c r="H367" s="148">
        <v>824</v>
      </c>
      <c r="I367" s="149"/>
      <c r="L367" s="145"/>
      <c r="M367" s="150"/>
      <c r="T367" s="151"/>
      <c r="AT367" s="152" t="s">
        <v>169</v>
      </c>
      <c r="AU367" s="152" t="s">
        <v>89</v>
      </c>
      <c r="AV367" s="12" t="s">
        <v>89</v>
      </c>
      <c r="AW367" s="12" t="s">
        <v>36</v>
      </c>
      <c r="AX367" s="12" t="s">
        <v>87</v>
      </c>
      <c r="AY367" s="152" t="s">
        <v>143</v>
      </c>
    </row>
    <row r="368" spans="2:65" s="1" customFormat="1" ht="37.9" customHeight="1">
      <c r="B368" s="30"/>
      <c r="C368" s="131" t="s">
        <v>609</v>
      </c>
      <c r="D368" s="131" t="s">
        <v>145</v>
      </c>
      <c r="E368" s="132" t="s">
        <v>610</v>
      </c>
      <c r="F368" s="133" t="s">
        <v>611</v>
      </c>
      <c r="G368" s="134" t="s">
        <v>148</v>
      </c>
      <c r="H368" s="135">
        <v>1</v>
      </c>
      <c r="I368" s="136"/>
      <c r="J368" s="137">
        <f>ROUND(I368*H368,2)</f>
        <v>0</v>
      </c>
      <c r="K368" s="138"/>
      <c r="L368" s="30"/>
      <c r="M368" s="139" t="s">
        <v>1</v>
      </c>
      <c r="N368" s="140" t="s">
        <v>44</v>
      </c>
      <c r="P368" s="141">
        <f>O368*H368</f>
        <v>0</v>
      </c>
      <c r="Q368" s="141">
        <v>0.31108000000000002</v>
      </c>
      <c r="R368" s="141">
        <f>Q368*H368</f>
        <v>0.31108000000000002</v>
      </c>
      <c r="S368" s="141">
        <v>0</v>
      </c>
      <c r="T368" s="142">
        <f>S368*H368</f>
        <v>0</v>
      </c>
      <c r="AR368" s="143" t="s">
        <v>149</v>
      </c>
      <c r="AT368" s="143" t="s">
        <v>145</v>
      </c>
      <c r="AU368" s="143" t="s">
        <v>89</v>
      </c>
      <c r="AY368" s="15" t="s">
        <v>143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5" t="s">
        <v>87</v>
      </c>
      <c r="BK368" s="144">
        <f>ROUND(I368*H368,2)</f>
        <v>0</v>
      </c>
      <c r="BL368" s="15" t="s">
        <v>149</v>
      </c>
      <c r="BM368" s="143" t="s">
        <v>612</v>
      </c>
    </row>
    <row r="369" spans="2:65" s="11" customFormat="1" ht="20.85" customHeight="1">
      <c r="B369" s="119"/>
      <c r="D369" s="120" t="s">
        <v>78</v>
      </c>
      <c r="E369" s="129" t="s">
        <v>613</v>
      </c>
      <c r="F369" s="129" t="s">
        <v>614</v>
      </c>
      <c r="I369" s="122"/>
      <c r="J369" s="130">
        <f>BK369</f>
        <v>0</v>
      </c>
      <c r="L369" s="119"/>
      <c r="M369" s="124"/>
      <c r="P369" s="125">
        <f>SUM(P370:P381)</f>
        <v>0</v>
      </c>
      <c r="R369" s="125">
        <f>SUM(R370:R381)</f>
        <v>0.97601160000000009</v>
      </c>
      <c r="T369" s="126">
        <f>SUM(T370:T381)</f>
        <v>0</v>
      </c>
      <c r="AR369" s="120" t="s">
        <v>87</v>
      </c>
      <c r="AT369" s="127" t="s">
        <v>78</v>
      </c>
      <c r="AU369" s="127" t="s">
        <v>89</v>
      </c>
      <c r="AY369" s="120" t="s">
        <v>143</v>
      </c>
      <c r="BK369" s="128">
        <f>SUM(BK370:BK381)</f>
        <v>0</v>
      </c>
    </row>
    <row r="370" spans="2:65" s="1" customFormat="1" ht="37.9" customHeight="1">
      <c r="B370" s="30"/>
      <c r="C370" s="131" t="s">
        <v>615</v>
      </c>
      <c r="D370" s="131" t="s">
        <v>145</v>
      </c>
      <c r="E370" s="132" t="s">
        <v>616</v>
      </c>
      <c r="F370" s="133" t="s">
        <v>617</v>
      </c>
      <c r="G370" s="134" t="s">
        <v>148</v>
      </c>
      <c r="H370" s="135">
        <v>60</v>
      </c>
      <c r="I370" s="136"/>
      <c r="J370" s="137">
        <f>ROUND(I370*H370,2)</f>
        <v>0</v>
      </c>
      <c r="K370" s="138"/>
      <c r="L370" s="30"/>
      <c r="M370" s="139" t="s">
        <v>1</v>
      </c>
      <c r="N370" s="140" t="s">
        <v>44</v>
      </c>
      <c r="P370" s="141">
        <f>O370*H370</f>
        <v>0</v>
      </c>
      <c r="Q370" s="141">
        <v>8.0000000000000007E-5</v>
      </c>
      <c r="R370" s="141">
        <f>Q370*H370</f>
        <v>4.8000000000000004E-3</v>
      </c>
      <c r="S370" s="141">
        <v>0</v>
      </c>
      <c r="T370" s="142">
        <f>S370*H370</f>
        <v>0</v>
      </c>
      <c r="AR370" s="143" t="s">
        <v>149</v>
      </c>
      <c r="AT370" s="143" t="s">
        <v>145</v>
      </c>
      <c r="AU370" s="143" t="s">
        <v>154</v>
      </c>
      <c r="AY370" s="15" t="s">
        <v>143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5" t="s">
        <v>87</v>
      </c>
      <c r="BK370" s="144">
        <f>ROUND(I370*H370,2)</f>
        <v>0</v>
      </c>
      <c r="BL370" s="15" t="s">
        <v>149</v>
      </c>
      <c r="BM370" s="143" t="s">
        <v>618</v>
      </c>
    </row>
    <row r="371" spans="2:65" s="12" customFormat="1" ht="11.25">
      <c r="B371" s="145"/>
      <c r="D371" s="146" t="s">
        <v>169</v>
      </c>
      <c r="E371" s="152" t="s">
        <v>1</v>
      </c>
      <c r="F371" s="147" t="s">
        <v>619</v>
      </c>
      <c r="H371" s="148">
        <v>30</v>
      </c>
      <c r="I371" s="149"/>
      <c r="L371" s="145"/>
      <c r="M371" s="150"/>
      <c r="T371" s="151"/>
      <c r="AT371" s="152" t="s">
        <v>169</v>
      </c>
      <c r="AU371" s="152" t="s">
        <v>154</v>
      </c>
      <c r="AV371" s="12" t="s">
        <v>89</v>
      </c>
      <c r="AW371" s="12" t="s">
        <v>36</v>
      </c>
      <c r="AX371" s="12" t="s">
        <v>79</v>
      </c>
      <c r="AY371" s="152" t="s">
        <v>143</v>
      </c>
    </row>
    <row r="372" spans="2:65" s="12" customFormat="1" ht="11.25">
      <c r="B372" s="145"/>
      <c r="D372" s="146" t="s">
        <v>169</v>
      </c>
      <c r="E372" s="152" t="s">
        <v>1</v>
      </c>
      <c r="F372" s="147" t="s">
        <v>620</v>
      </c>
      <c r="H372" s="148">
        <v>30</v>
      </c>
      <c r="I372" s="149"/>
      <c r="L372" s="145"/>
      <c r="M372" s="150"/>
      <c r="T372" s="151"/>
      <c r="AT372" s="152" t="s">
        <v>169</v>
      </c>
      <c r="AU372" s="152" t="s">
        <v>154</v>
      </c>
      <c r="AV372" s="12" t="s">
        <v>89</v>
      </c>
      <c r="AW372" s="12" t="s">
        <v>36</v>
      </c>
      <c r="AX372" s="12" t="s">
        <v>79</v>
      </c>
      <c r="AY372" s="152" t="s">
        <v>143</v>
      </c>
    </row>
    <row r="373" spans="2:65" s="13" customFormat="1" ht="11.25">
      <c r="B373" s="153"/>
      <c r="D373" s="146" t="s">
        <v>169</v>
      </c>
      <c r="E373" s="154" t="s">
        <v>1</v>
      </c>
      <c r="F373" s="155" t="s">
        <v>232</v>
      </c>
      <c r="H373" s="156">
        <v>60</v>
      </c>
      <c r="I373" s="157"/>
      <c r="L373" s="153"/>
      <c r="M373" s="158"/>
      <c r="T373" s="159"/>
      <c r="AT373" s="154" t="s">
        <v>169</v>
      </c>
      <c r="AU373" s="154" t="s">
        <v>154</v>
      </c>
      <c r="AV373" s="13" t="s">
        <v>149</v>
      </c>
      <c r="AW373" s="13" t="s">
        <v>36</v>
      </c>
      <c r="AX373" s="13" t="s">
        <v>87</v>
      </c>
      <c r="AY373" s="154" t="s">
        <v>143</v>
      </c>
    </row>
    <row r="374" spans="2:65" s="1" customFormat="1" ht="16.5" customHeight="1">
      <c r="B374" s="30"/>
      <c r="C374" s="160" t="s">
        <v>621</v>
      </c>
      <c r="D374" s="160" t="s">
        <v>280</v>
      </c>
      <c r="E374" s="161" t="s">
        <v>622</v>
      </c>
      <c r="F374" s="162" t="s">
        <v>623</v>
      </c>
      <c r="G374" s="163" t="s">
        <v>148</v>
      </c>
      <c r="H374" s="164">
        <v>30</v>
      </c>
      <c r="I374" s="165"/>
      <c r="J374" s="166">
        <f t="shared" ref="J374:J381" si="30">ROUND(I374*H374,2)</f>
        <v>0</v>
      </c>
      <c r="K374" s="167"/>
      <c r="L374" s="168"/>
      <c r="M374" s="169" t="s">
        <v>1</v>
      </c>
      <c r="N374" s="170" t="s">
        <v>44</v>
      </c>
      <c r="P374" s="141">
        <f t="shared" ref="P374:P381" si="31">O374*H374</f>
        <v>0</v>
      </c>
      <c r="Q374" s="141">
        <v>1E-3</v>
      </c>
      <c r="R374" s="141">
        <f t="shared" ref="R374:R381" si="32">Q374*H374</f>
        <v>0.03</v>
      </c>
      <c r="S374" s="141">
        <v>0</v>
      </c>
      <c r="T374" s="142">
        <f t="shared" ref="T374:T381" si="33">S374*H374</f>
        <v>0</v>
      </c>
      <c r="AR374" s="143" t="s">
        <v>175</v>
      </c>
      <c r="AT374" s="143" t="s">
        <v>280</v>
      </c>
      <c r="AU374" s="143" t="s">
        <v>154</v>
      </c>
      <c r="AY374" s="15" t="s">
        <v>143</v>
      </c>
      <c r="BE374" s="144">
        <f t="shared" ref="BE374:BE381" si="34">IF(N374="základní",J374,0)</f>
        <v>0</v>
      </c>
      <c r="BF374" s="144">
        <f t="shared" ref="BF374:BF381" si="35">IF(N374="snížená",J374,0)</f>
        <v>0</v>
      </c>
      <c r="BG374" s="144">
        <f t="shared" ref="BG374:BG381" si="36">IF(N374="zákl. přenesená",J374,0)</f>
        <v>0</v>
      </c>
      <c r="BH374" s="144">
        <f t="shared" ref="BH374:BH381" si="37">IF(N374="sníž. přenesená",J374,0)</f>
        <v>0</v>
      </c>
      <c r="BI374" s="144">
        <f t="shared" ref="BI374:BI381" si="38">IF(N374="nulová",J374,0)</f>
        <v>0</v>
      </c>
      <c r="BJ374" s="15" t="s">
        <v>87</v>
      </c>
      <c r="BK374" s="144">
        <f t="shared" ref="BK374:BK381" si="39">ROUND(I374*H374,2)</f>
        <v>0</v>
      </c>
      <c r="BL374" s="15" t="s">
        <v>149</v>
      </c>
      <c r="BM374" s="143" t="s">
        <v>624</v>
      </c>
    </row>
    <row r="375" spans="2:65" s="1" customFormat="1" ht="24.2" customHeight="1">
      <c r="B375" s="30"/>
      <c r="C375" s="160" t="s">
        <v>625</v>
      </c>
      <c r="D375" s="160" t="s">
        <v>280</v>
      </c>
      <c r="E375" s="161" t="s">
        <v>626</v>
      </c>
      <c r="F375" s="162" t="s">
        <v>627</v>
      </c>
      <c r="G375" s="163" t="s">
        <v>148</v>
      </c>
      <c r="H375" s="164">
        <v>4</v>
      </c>
      <c r="I375" s="165"/>
      <c r="J375" s="166">
        <f t="shared" si="30"/>
        <v>0</v>
      </c>
      <c r="K375" s="167"/>
      <c r="L375" s="168"/>
      <c r="M375" s="169" t="s">
        <v>1</v>
      </c>
      <c r="N375" s="170" t="s">
        <v>44</v>
      </c>
      <c r="P375" s="141">
        <f t="shared" si="31"/>
        <v>0</v>
      </c>
      <c r="Q375" s="141">
        <v>1.0499999999999999E-3</v>
      </c>
      <c r="R375" s="141">
        <f t="shared" si="32"/>
        <v>4.1999999999999997E-3</v>
      </c>
      <c r="S375" s="141">
        <v>0</v>
      </c>
      <c r="T375" s="142">
        <f t="shared" si="33"/>
        <v>0</v>
      </c>
      <c r="AR375" s="143" t="s">
        <v>175</v>
      </c>
      <c r="AT375" s="143" t="s">
        <v>280</v>
      </c>
      <c r="AU375" s="143" t="s">
        <v>154</v>
      </c>
      <c r="AY375" s="15" t="s">
        <v>143</v>
      </c>
      <c r="BE375" s="144">
        <f t="shared" si="34"/>
        <v>0</v>
      </c>
      <c r="BF375" s="144">
        <f t="shared" si="35"/>
        <v>0</v>
      </c>
      <c r="BG375" s="144">
        <f t="shared" si="36"/>
        <v>0</v>
      </c>
      <c r="BH375" s="144">
        <f t="shared" si="37"/>
        <v>0</v>
      </c>
      <c r="BI375" s="144">
        <f t="shared" si="38"/>
        <v>0</v>
      </c>
      <c r="BJ375" s="15" t="s">
        <v>87</v>
      </c>
      <c r="BK375" s="144">
        <f t="shared" si="39"/>
        <v>0</v>
      </c>
      <c r="BL375" s="15" t="s">
        <v>149</v>
      </c>
      <c r="BM375" s="143" t="s">
        <v>628</v>
      </c>
    </row>
    <row r="376" spans="2:65" s="1" customFormat="1" ht="24.2" customHeight="1">
      <c r="B376" s="30"/>
      <c r="C376" s="160" t="s">
        <v>629</v>
      </c>
      <c r="D376" s="160" t="s">
        <v>280</v>
      </c>
      <c r="E376" s="161" t="s">
        <v>630</v>
      </c>
      <c r="F376" s="162" t="s">
        <v>631</v>
      </c>
      <c r="G376" s="163" t="s">
        <v>148</v>
      </c>
      <c r="H376" s="164">
        <v>26</v>
      </c>
      <c r="I376" s="165"/>
      <c r="J376" s="166">
        <f t="shared" si="30"/>
        <v>0</v>
      </c>
      <c r="K376" s="167"/>
      <c r="L376" s="168"/>
      <c r="M376" s="169" t="s">
        <v>1</v>
      </c>
      <c r="N376" s="170" t="s">
        <v>44</v>
      </c>
      <c r="P376" s="141">
        <f t="shared" si="31"/>
        <v>0</v>
      </c>
      <c r="Q376" s="141">
        <v>1.1999999999999999E-3</v>
      </c>
      <c r="R376" s="141">
        <f t="shared" si="32"/>
        <v>3.1199999999999999E-2</v>
      </c>
      <c r="S376" s="141">
        <v>0</v>
      </c>
      <c r="T376" s="142">
        <f t="shared" si="33"/>
        <v>0</v>
      </c>
      <c r="AR376" s="143" t="s">
        <v>175</v>
      </c>
      <c r="AT376" s="143" t="s">
        <v>280</v>
      </c>
      <c r="AU376" s="143" t="s">
        <v>154</v>
      </c>
      <c r="AY376" s="15" t="s">
        <v>143</v>
      </c>
      <c r="BE376" s="144">
        <f t="shared" si="34"/>
        <v>0</v>
      </c>
      <c r="BF376" s="144">
        <f t="shared" si="35"/>
        <v>0</v>
      </c>
      <c r="BG376" s="144">
        <f t="shared" si="36"/>
        <v>0</v>
      </c>
      <c r="BH376" s="144">
        <f t="shared" si="37"/>
        <v>0</v>
      </c>
      <c r="BI376" s="144">
        <f t="shared" si="38"/>
        <v>0</v>
      </c>
      <c r="BJ376" s="15" t="s">
        <v>87</v>
      </c>
      <c r="BK376" s="144">
        <f t="shared" si="39"/>
        <v>0</v>
      </c>
      <c r="BL376" s="15" t="s">
        <v>149</v>
      </c>
      <c r="BM376" s="143" t="s">
        <v>632</v>
      </c>
    </row>
    <row r="377" spans="2:65" s="1" customFormat="1" ht="24.2" customHeight="1">
      <c r="B377" s="30"/>
      <c r="C377" s="131" t="s">
        <v>633</v>
      </c>
      <c r="D377" s="131" t="s">
        <v>145</v>
      </c>
      <c r="E377" s="132" t="s">
        <v>634</v>
      </c>
      <c r="F377" s="133" t="s">
        <v>635</v>
      </c>
      <c r="G377" s="134" t="s">
        <v>148</v>
      </c>
      <c r="H377" s="135">
        <v>12</v>
      </c>
      <c r="I377" s="136"/>
      <c r="J377" s="137">
        <f t="shared" si="30"/>
        <v>0</v>
      </c>
      <c r="K377" s="138"/>
      <c r="L377" s="30"/>
      <c r="M377" s="139" t="s">
        <v>1</v>
      </c>
      <c r="N377" s="140" t="s">
        <v>44</v>
      </c>
      <c r="P377" s="141">
        <f t="shared" si="31"/>
        <v>0</v>
      </c>
      <c r="Q377" s="141">
        <v>5.8034299999999997E-2</v>
      </c>
      <c r="R377" s="141">
        <f t="shared" si="32"/>
        <v>0.69641160000000002</v>
      </c>
      <c r="S377" s="141">
        <v>0</v>
      </c>
      <c r="T377" s="142">
        <f t="shared" si="33"/>
        <v>0</v>
      </c>
      <c r="AR377" s="143" t="s">
        <v>149</v>
      </c>
      <c r="AT377" s="143" t="s">
        <v>145</v>
      </c>
      <c r="AU377" s="143" t="s">
        <v>154</v>
      </c>
      <c r="AY377" s="15" t="s">
        <v>143</v>
      </c>
      <c r="BE377" s="144">
        <f t="shared" si="34"/>
        <v>0</v>
      </c>
      <c r="BF377" s="144">
        <f t="shared" si="35"/>
        <v>0</v>
      </c>
      <c r="BG377" s="144">
        <f t="shared" si="36"/>
        <v>0</v>
      </c>
      <c r="BH377" s="144">
        <f t="shared" si="37"/>
        <v>0</v>
      </c>
      <c r="BI377" s="144">
        <f t="shared" si="38"/>
        <v>0</v>
      </c>
      <c r="BJ377" s="15" t="s">
        <v>87</v>
      </c>
      <c r="BK377" s="144">
        <f t="shared" si="39"/>
        <v>0</v>
      </c>
      <c r="BL377" s="15" t="s">
        <v>149</v>
      </c>
      <c r="BM377" s="143" t="s">
        <v>636</v>
      </c>
    </row>
    <row r="378" spans="2:65" s="1" customFormat="1" ht="37.9" customHeight="1">
      <c r="B378" s="30"/>
      <c r="C378" s="131" t="s">
        <v>637</v>
      </c>
      <c r="D378" s="131" t="s">
        <v>145</v>
      </c>
      <c r="E378" s="132" t="s">
        <v>638</v>
      </c>
      <c r="F378" s="133" t="s">
        <v>639</v>
      </c>
      <c r="G378" s="134" t="s">
        <v>148</v>
      </c>
      <c r="H378" s="135">
        <v>6</v>
      </c>
      <c r="I378" s="136"/>
      <c r="J378" s="137">
        <f t="shared" si="30"/>
        <v>0</v>
      </c>
      <c r="K378" s="138"/>
      <c r="L378" s="30"/>
      <c r="M378" s="139" t="s">
        <v>1</v>
      </c>
      <c r="N378" s="140" t="s">
        <v>44</v>
      </c>
      <c r="P378" s="141">
        <f t="shared" si="31"/>
        <v>0</v>
      </c>
      <c r="Q378" s="141">
        <v>1.136E-2</v>
      </c>
      <c r="R378" s="141">
        <f t="shared" si="32"/>
        <v>6.8159999999999998E-2</v>
      </c>
      <c r="S378" s="141">
        <v>0</v>
      </c>
      <c r="T378" s="142">
        <f t="shared" si="33"/>
        <v>0</v>
      </c>
      <c r="AR378" s="143" t="s">
        <v>149</v>
      </c>
      <c r="AT378" s="143" t="s">
        <v>145</v>
      </c>
      <c r="AU378" s="143" t="s">
        <v>154</v>
      </c>
      <c r="AY378" s="15" t="s">
        <v>143</v>
      </c>
      <c r="BE378" s="144">
        <f t="shared" si="34"/>
        <v>0</v>
      </c>
      <c r="BF378" s="144">
        <f t="shared" si="35"/>
        <v>0</v>
      </c>
      <c r="BG378" s="144">
        <f t="shared" si="36"/>
        <v>0</v>
      </c>
      <c r="BH378" s="144">
        <f t="shared" si="37"/>
        <v>0</v>
      </c>
      <c r="BI378" s="144">
        <f t="shared" si="38"/>
        <v>0</v>
      </c>
      <c r="BJ378" s="15" t="s">
        <v>87</v>
      </c>
      <c r="BK378" s="144">
        <f t="shared" si="39"/>
        <v>0</v>
      </c>
      <c r="BL378" s="15" t="s">
        <v>149</v>
      </c>
      <c r="BM378" s="143" t="s">
        <v>640</v>
      </c>
    </row>
    <row r="379" spans="2:65" s="1" customFormat="1" ht="37.9" customHeight="1">
      <c r="B379" s="30"/>
      <c r="C379" s="131" t="s">
        <v>641</v>
      </c>
      <c r="D379" s="131" t="s">
        <v>145</v>
      </c>
      <c r="E379" s="132" t="s">
        <v>642</v>
      </c>
      <c r="F379" s="133" t="s">
        <v>643</v>
      </c>
      <c r="G379" s="134" t="s">
        <v>148</v>
      </c>
      <c r="H379" s="135">
        <v>6</v>
      </c>
      <c r="I379" s="136"/>
      <c r="J379" s="137">
        <f t="shared" si="30"/>
        <v>0</v>
      </c>
      <c r="K379" s="138"/>
      <c r="L379" s="30"/>
      <c r="M379" s="139" t="s">
        <v>1</v>
      </c>
      <c r="N379" s="140" t="s">
        <v>44</v>
      </c>
      <c r="P379" s="141">
        <f t="shared" si="31"/>
        <v>0</v>
      </c>
      <c r="Q379" s="141">
        <v>1.8180000000000002E-2</v>
      </c>
      <c r="R379" s="141">
        <f t="shared" si="32"/>
        <v>0.10908000000000001</v>
      </c>
      <c r="S379" s="141">
        <v>0</v>
      </c>
      <c r="T379" s="142">
        <f t="shared" si="33"/>
        <v>0</v>
      </c>
      <c r="AR379" s="143" t="s">
        <v>149</v>
      </c>
      <c r="AT379" s="143" t="s">
        <v>145</v>
      </c>
      <c r="AU379" s="143" t="s">
        <v>154</v>
      </c>
      <c r="AY379" s="15" t="s">
        <v>143</v>
      </c>
      <c r="BE379" s="144">
        <f t="shared" si="34"/>
        <v>0</v>
      </c>
      <c r="BF379" s="144">
        <f t="shared" si="35"/>
        <v>0</v>
      </c>
      <c r="BG379" s="144">
        <f t="shared" si="36"/>
        <v>0</v>
      </c>
      <c r="BH379" s="144">
        <f t="shared" si="37"/>
        <v>0</v>
      </c>
      <c r="BI379" s="144">
        <f t="shared" si="38"/>
        <v>0</v>
      </c>
      <c r="BJ379" s="15" t="s">
        <v>87</v>
      </c>
      <c r="BK379" s="144">
        <f t="shared" si="39"/>
        <v>0</v>
      </c>
      <c r="BL379" s="15" t="s">
        <v>149</v>
      </c>
      <c r="BM379" s="143" t="s">
        <v>644</v>
      </c>
    </row>
    <row r="380" spans="2:65" s="1" customFormat="1" ht="44.25" customHeight="1">
      <c r="B380" s="30"/>
      <c r="C380" s="131" t="s">
        <v>645</v>
      </c>
      <c r="D380" s="131" t="s">
        <v>145</v>
      </c>
      <c r="E380" s="132" t="s">
        <v>646</v>
      </c>
      <c r="F380" s="133" t="s">
        <v>647</v>
      </c>
      <c r="G380" s="134" t="s">
        <v>148</v>
      </c>
      <c r="H380" s="135">
        <v>12</v>
      </c>
      <c r="I380" s="136"/>
      <c r="J380" s="137">
        <f t="shared" si="30"/>
        <v>0</v>
      </c>
      <c r="K380" s="138"/>
      <c r="L380" s="30"/>
      <c r="M380" s="139" t="s">
        <v>1</v>
      </c>
      <c r="N380" s="140" t="s">
        <v>44</v>
      </c>
      <c r="P380" s="141">
        <f t="shared" si="31"/>
        <v>0</v>
      </c>
      <c r="Q380" s="141">
        <v>0</v>
      </c>
      <c r="R380" s="141">
        <f t="shared" si="32"/>
        <v>0</v>
      </c>
      <c r="S380" s="141">
        <v>0</v>
      </c>
      <c r="T380" s="142">
        <f t="shared" si="33"/>
        <v>0</v>
      </c>
      <c r="AR380" s="143" t="s">
        <v>149</v>
      </c>
      <c r="AT380" s="143" t="s">
        <v>145</v>
      </c>
      <c r="AU380" s="143" t="s">
        <v>154</v>
      </c>
      <c r="AY380" s="15" t="s">
        <v>143</v>
      </c>
      <c r="BE380" s="144">
        <f t="shared" si="34"/>
        <v>0</v>
      </c>
      <c r="BF380" s="144">
        <f t="shared" si="35"/>
        <v>0</v>
      </c>
      <c r="BG380" s="144">
        <f t="shared" si="36"/>
        <v>0</v>
      </c>
      <c r="BH380" s="144">
        <f t="shared" si="37"/>
        <v>0</v>
      </c>
      <c r="BI380" s="144">
        <f t="shared" si="38"/>
        <v>0</v>
      </c>
      <c r="BJ380" s="15" t="s">
        <v>87</v>
      </c>
      <c r="BK380" s="144">
        <f t="shared" si="39"/>
        <v>0</v>
      </c>
      <c r="BL380" s="15" t="s">
        <v>149</v>
      </c>
      <c r="BM380" s="143" t="s">
        <v>648</v>
      </c>
    </row>
    <row r="381" spans="2:65" s="1" customFormat="1" ht="37.9" customHeight="1">
      <c r="B381" s="30"/>
      <c r="C381" s="131" t="s">
        <v>649</v>
      </c>
      <c r="D381" s="131" t="s">
        <v>145</v>
      </c>
      <c r="E381" s="132" t="s">
        <v>650</v>
      </c>
      <c r="F381" s="133" t="s">
        <v>651</v>
      </c>
      <c r="G381" s="134" t="s">
        <v>148</v>
      </c>
      <c r="H381" s="135">
        <v>12</v>
      </c>
      <c r="I381" s="136"/>
      <c r="J381" s="137">
        <f t="shared" si="30"/>
        <v>0</v>
      </c>
      <c r="K381" s="138"/>
      <c r="L381" s="30"/>
      <c r="M381" s="139" t="s">
        <v>1</v>
      </c>
      <c r="N381" s="140" t="s">
        <v>44</v>
      </c>
      <c r="P381" s="141">
        <f t="shared" si="31"/>
        <v>0</v>
      </c>
      <c r="Q381" s="141">
        <v>2.6800000000000001E-3</v>
      </c>
      <c r="R381" s="141">
        <f t="shared" si="32"/>
        <v>3.2160000000000001E-2</v>
      </c>
      <c r="S381" s="141">
        <v>0</v>
      </c>
      <c r="T381" s="142">
        <f t="shared" si="33"/>
        <v>0</v>
      </c>
      <c r="AR381" s="143" t="s">
        <v>149</v>
      </c>
      <c r="AT381" s="143" t="s">
        <v>145</v>
      </c>
      <c r="AU381" s="143" t="s">
        <v>154</v>
      </c>
      <c r="AY381" s="15" t="s">
        <v>143</v>
      </c>
      <c r="BE381" s="144">
        <f t="shared" si="34"/>
        <v>0</v>
      </c>
      <c r="BF381" s="144">
        <f t="shared" si="35"/>
        <v>0</v>
      </c>
      <c r="BG381" s="144">
        <f t="shared" si="36"/>
        <v>0</v>
      </c>
      <c r="BH381" s="144">
        <f t="shared" si="37"/>
        <v>0</v>
      </c>
      <c r="BI381" s="144">
        <f t="shared" si="38"/>
        <v>0</v>
      </c>
      <c r="BJ381" s="15" t="s">
        <v>87</v>
      </c>
      <c r="BK381" s="144">
        <f t="shared" si="39"/>
        <v>0</v>
      </c>
      <c r="BL381" s="15" t="s">
        <v>149</v>
      </c>
      <c r="BM381" s="143" t="s">
        <v>652</v>
      </c>
    </row>
    <row r="382" spans="2:65" s="11" customFormat="1" ht="22.9" customHeight="1">
      <c r="B382" s="119"/>
      <c r="D382" s="120" t="s">
        <v>78</v>
      </c>
      <c r="E382" s="129" t="s">
        <v>180</v>
      </c>
      <c r="F382" s="129" t="s">
        <v>653</v>
      </c>
      <c r="I382" s="122"/>
      <c r="J382" s="130">
        <f>BK382</f>
        <v>0</v>
      </c>
      <c r="L382" s="119"/>
      <c r="M382" s="124"/>
      <c r="P382" s="125">
        <f>SUM(P383:P435)</f>
        <v>0</v>
      </c>
      <c r="R382" s="125">
        <f>SUM(R383:R435)</f>
        <v>355.70628152</v>
      </c>
      <c r="T382" s="126">
        <f>SUM(T383:T435)</f>
        <v>8.6300000000000008</v>
      </c>
      <c r="AR382" s="120" t="s">
        <v>87</v>
      </c>
      <c r="AT382" s="127" t="s">
        <v>78</v>
      </c>
      <c r="AU382" s="127" t="s">
        <v>87</v>
      </c>
      <c r="AY382" s="120" t="s">
        <v>143</v>
      </c>
      <c r="BK382" s="128">
        <f>SUM(BK383:BK435)</f>
        <v>0</v>
      </c>
    </row>
    <row r="383" spans="2:65" s="1" customFormat="1" ht="24.2" customHeight="1">
      <c r="B383" s="30"/>
      <c r="C383" s="131" t="s">
        <v>654</v>
      </c>
      <c r="D383" s="131" t="s">
        <v>145</v>
      </c>
      <c r="E383" s="132" t="s">
        <v>655</v>
      </c>
      <c r="F383" s="133" t="s">
        <v>656</v>
      </c>
      <c r="G383" s="134" t="s">
        <v>148</v>
      </c>
      <c r="H383" s="135">
        <v>1</v>
      </c>
      <c r="I383" s="136"/>
      <c r="J383" s="137">
        <f>ROUND(I383*H383,2)</f>
        <v>0</v>
      </c>
      <c r="K383" s="138"/>
      <c r="L383" s="30"/>
      <c r="M383" s="139" t="s">
        <v>1</v>
      </c>
      <c r="N383" s="140" t="s">
        <v>44</v>
      </c>
      <c r="P383" s="141">
        <f>O383*H383</f>
        <v>0</v>
      </c>
      <c r="Q383" s="141">
        <v>7.0056599999999998</v>
      </c>
      <c r="R383" s="141">
        <f>Q383*H383</f>
        <v>7.0056599999999998</v>
      </c>
      <c r="S383" s="141">
        <v>0</v>
      </c>
      <c r="T383" s="142">
        <f>S383*H383</f>
        <v>0</v>
      </c>
      <c r="AR383" s="143" t="s">
        <v>149</v>
      </c>
      <c r="AT383" s="143" t="s">
        <v>145</v>
      </c>
      <c r="AU383" s="143" t="s">
        <v>89</v>
      </c>
      <c r="AY383" s="15" t="s">
        <v>143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5" t="s">
        <v>87</v>
      </c>
      <c r="BK383" s="144">
        <f>ROUND(I383*H383,2)</f>
        <v>0</v>
      </c>
      <c r="BL383" s="15" t="s">
        <v>149</v>
      </c>
      <c r="BM383" s="143" t="s">
        <v>657</v>
      </c>
    </row>
    <row r="384" spans="2:65" s="1" customFormat="1" ht="24.2" customHeight="1">
      <c r="B384" s="30"/>
      <c r="C384" s="131" t="s">
        <v>658</v>
      </c>
      <c r="D384" s="131" t="s">
        <v>145</v>
      </c>
      <c r="E384" s="132" t="s">
        <v>659</v>
      </c>
      <c r="F384" s="133" t="s">
        <v>660</v>
      </c>
      <c r="G384" s="134" t="s">
        <v>148</v>
      </c>
      <c r="H384" s="135">
        <v>12</v>
      </c>
      <c r="I384" s="136"/>
      <c r="J384" s="137">
        <f>ROUND(I384*H384,2)</f>
        <v>0</v>
      </c>
      <c r="K384" s="138"/>
      <c r="L384" s="30"/>
      <c r="M384" s="139" t="s">
        <v>1</v>
      </c>
      <c r="N384" s="140" t="s">
        <v>44</v>
      </c>
      <c r="P384" s="141">
        <f>O384*H384</f>
        <v>0</v>
      </c>
      <c r="Q384" s="141">
        <v>6.9999999999999999E-4</v>
      </c>
      <c r="R384" s="141">
        <f>Q384*H384</f>
        <v>8.3999999999999995E-3</v>
      </c>
      <c r="S384" s="141">
        <v>0</v>
      </c>
      <c r="T384" s="142">
        <f>S384*H384</f>
        <v>0</v>
      </c>
      <c r="AR384" s="143" t="s">
        <v>149</v>
      </c>
      <c r="AT384" s="143" t="s">
        <v>145</v>
      </c>
      <c r="AU384" s="143" t="s">
        <v>89</v>
      </c>
      <c r="AY384" s="15" t="s">
        <v>143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5" t="s">
        <v>87</v>
      </c>
      <c r="BK384" s="144">
        <f>ROUND(I384*H384,2)</f>
        <v>0</v>
      </c>
      <c r="BL384" s="15" t="s">
        <v>149</v>
      </c>
      <c r="BM384" s="143" t="s">
        <v>661</v>
      </c>
    </row>
    <row r="385" spans="2:65" s="1" customFormat="1" ht="16.5" customHeight="1">
      <c r="B385" s="30"/>
      <c r="C385" s="160" t="s">
        <v>662</v>
      </c>
      <c r="D385" s="160" t="s">
        <v>280</v>
      </c>
      <c r="E385" s="161" t="s">
        <v>663</v>
      </c>
      <c r="F385" s="162" t="s">
        <v>664</v>
      </c>
      <c r="G385" s="163" t="s">
        <v>148</v>
      </c>
      <c r="H385" s="164">
        <v>2</v>
      </c>
      <c r="I385" s="165"/>
      <c r="J385" s="166">
        <f>ROUND(I385*H385,2)</f>
        <v>0</v>
      </c>
      <c r="K385" s="167"/>
      <c r="L385" s="168"/>
      <c r="M385" s="169" t="s">
        <v>1</v>
      </c>
      <c r="N385" s="170" t="s">
        <v>44</v>
      </c>
      <c r="P385" s="141">
        <f>O385*H385</f>
        <v>0</v>
      </c>
      <c r="Q385" s="141">
        <v>1.55E-2</v>
      </c>
      <c r="R385" s="141">
        <f>Q385*H385</f>
        <v>3.1E-2</v>
      </c>
      <c r="S385" s="141">
        <v>0</v>
      </c>
      <c r="T385" s="142">
        <f>S385*H385</f>
        <v>0</v>
      </c>
      <c r="AR385" s="143" t="s">
        <v>175</v>
      </c>
      <c r="AT385" s="143" t="s">
        <v>280</v>
      </c>
      <c r="AU385" s="143" t="s">
        <v>89</v>
      </c>
      <c r="AY385" s="15" t="s">
        <v>143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5" t="s">
        <v>87</v>
      </c>
      <c r="BK385" s="144">
        <f>ROUND(I385*H385,2)</f>
        <v>0</v>
      </c>
      <c r="BL385" s="15" t="s">
        <v>149</v>
      </c>
      <c r="BM385" s="143" t="s">
        <v>665</v>
      </c>
    </row>
    <row r="386" spans="2:65" s="1" customFormat="1" ht="24.2" customHeight="1">
      <c r="B386" s="30"/>
      <c r="C386" s="160" t="s">
        <v>666</v>
      </c>
      <c r="D386" s="160" t="s">
        <v>280</v>
      </c>
      <c r="E386" s="161" t="s">
        <v>667</v>
      </c>
      <c r="F386" s="162" t="s">
        <v>668</v>
      </c>
      <c r="G386" s="163" t="s">
        <v>148</v>
      </c>
      <c r="H386" s="164">
        <v>2</v>
      </c>
      <c r="I386" s="165"/>
      <c r="J386" s="166">
        <f>ROUND(I386*H386,2)</f>
        <v>0</v>
      </c>
      <c r="K386" s="167"/>
      <c r="L386" s="168"/>
      <c r="M386" s="169" t="s">
        <v>1</v>
      </c>
      <c r="N386" s="170" t="s">
        <v>44</v>
      </c>
      <c r="P386" s="141">
        <f>O386*H386</f>
        <v>0</v>
      </c>
      <c r="Q386" s="141">
        <v>2.5000000000000001E-3</v>
      </c>
      <c r="R386" s="141">
        <f>Q386*H386</f>
        <v>5.0000000000000001E-3</v>
      </c>
      <c r="S386" s="141">
        <v>0</v>
      </c>
      <c r="T386" s="142">
        <f>S386*H386</f>
        <v>0</v>
      </c>
      <c r="AR386" s="143" t="s">
        <v>175</v>
      </c>
      <c r="AT386" s="143" t="s">
        <v>280</v>
      </c>
      <c r="AU386" s="143" t="s">
        <v>89</v>
      </c>
      <c r="AY386" s="15" t="s">
        <v>143</v>
      </c>
      <c r="BE386" s="144">
        <f>IF(N386="základní",J386,0)</f>
        <v>0</v>
      </c>
      <c r="BF386" s="144">
        <f>IF(N386="snížená",J386,0)</f>
        <v>0</v>
      </c>
      <c r="BG386" s="144">
        <f>IF(N386="zákl. přenesená",J386,0)</f>
        <v>0</v>
      </c>
      <c r="BH386" s="144">
        <f>IF(N386="sníž. přenesená",J386,0)</f>
        <v>0</v>
      </c>
      <c r="BI386" s="144">
        <f>IF(N386="nulová",J386,0)</f>
        <v>0</v>
      </c>
      <c r="BJ386" s="15" t="s">
        <v>87</v>
      </c>
      <c r="BK386" s="144">
        <f>ROUND(I386*H386,2)</f>
        <v>0</v>
      </c>
      <c r="BL386" s="15" t="s">
        <v>149</v>
      </c>
      <c r="BM386" s="143" t="s">
        <v>669</v>
      </c>
    </row>
    <row r="387" spans="2:65" s="1" customFormat="1" ht="19.5">
      <c r="B387" s="30"/>
      <c r="D387" s="146" t="s">
        <v>351</v>
      </c>
      <c r="F387" s="171" t="s">
        <v>670</v>
      </c>
      <c r="I387" s="172"/>
      <c r="L387" s="30"/>
      <c r="M387" s="173"/>
      <c r="T387" s="54"/>
      <c r="AT387" s="15" t="s">
        <v>351</v>
      </c>
      <c r="AU387" s="15" t="s">
        <v>89</v>
      </c>
    </row>
    <row r="388" spans="2:65" s="1" customFormat="1" ht="24.2" customHeight="1">
      <c r="B388" s="30"/>
      <c r="C388" s="160" t="s">
        <v>671</v>
      </c>
      <c r="D388" s="160" t="s">
        <v>280</v>
      </c>
      <c r="E388" s="161" t="s">
        <v>672</v>
      </c>
      <c r="F388" s="162" t="s">
        <v>673</v>
      </c>
      <c r="G388" s="163" t="s">
        <v>148</v>
      </c>
      <c r="H388" s="164">
        <v>1</v>
      </c>
      <c r="I388" s="165"/>
      <c r="J388" s="166">
        <f>ROUND(I388*H388,2)</f>
        <v>0</v>
      </c>
      <c r="K388" s="167"/>
      <c r="L388" s="168"/>
      <c r="M388" s="169" t="s">
        <v>1</v>
      </c>
      <c r="N388" s="170" t="s">
        <v>44</v>
      </c>
      <c r="P388" s="141">
        <f>O388*H388</f>
        <v>0</v>
      </c>
      <c r="Q388" s="141">
        <v>2.5999999999999999E-3</v>
      </c>
      <c r="R388" s="141">
        <f>Q388*H388</f>
        <v>2.5999999999999999E-3</v>
      </c>
      <c r="S388" s="141">
        <v>0</v>
      </c>
      <c r="T388" s="142">
        <f>S388*H388</f>
        <v>0</v>
      </c>
      <c r="AR388" s="143" t="s">
        <v>175</v>
      </c>
      <c r="AT388" s="143" t="s">
        <v>280</v>
      </c>
      <c r="AU388" s="143" t="s">
        <v>89</v>
      </c>
      <c r="AY388" s="15" t="s">
        <v>143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15" t="s">
        <v>87</v>
      </c>
      <c r="BK388" s="144">
        <f>ROUND(I388*H388,2)</f>
        <v>0</v>
      </c>
      <c r="BL388" s="15" t="s">
        <v>149</v>
      </c>
      <c r="BM388" s="143" t="s">
        <v>674</v>
      </c>
    </row>
    <row r="389" spans="2:65" s="1" customFormat="1" ht="19.5">
      <c r="B389" s="30"/>
      <c r="D389" s="146" t="s">
        <v>351</v>
      </c>
      <c r="F389" s="171" t="s">
        <v>675</v>
      </c>
      <c r="I389" s="172"/>
      <c r="L389" s="30"/>
      <c r="M389" s="173"/>
      <c r="T389" s="54"/>
      <c r="AT389" s="15" t="s">
        <v>351</v>
      </c>
      <c r="AU389" s="15" t="s">
        <v>89</v>
      </c>
    </row>
    <row r="390" spans="2:65" s="1" customFormat="1" ht="21.75" customHeight="1">
      <c r="B390" s="30"/>
      <c r="C390" s="160" t="s">
        <v>676</v>
      </c>
      <c r="D390" s="160" t="s">
        <v>280</v>
      </c>
      <c r="E390" s="161" t="s">
        <v>677</v>
      </c>
      <c r="F390" s="162" t="s">
        <v>678</v>
      </c>
      <c r="G390" s="163" t="s">
        <v>148</v>
      </c>
      <c r="H390" s="164">
        <v>2</v>
      </c>
      <c r="I390" s="165"/>
      <c r="J390" s="166">
        <f>ROUND(I390*H390,2)</f>
        <v>0</v>
      </c>
      <c r="K390" s="167"/>
      <c r="L390" s="168"/>
      <c r="M390" s="169" t="s">
        <v>1</v>
      </c>
      <c r="N390" s="170" t="s">
        <v>44</v>
      </c>
      <c r="P390" s="141">
        <f>O390*H390</f>
        <v>0</v>
      </c>
      <c r="Q390" s="141">
        <v>8.9999999999999998E-4</v>
      </c>
      <c r="R390" s="141">
        <f>Q390*H390</f>
        <v>1.8E-3</v>
      </c>
      <c r="S390" s="141">
        <v>0</v>
      </c>
      <c r="T390" s="142">
        <f>S390*H390</f>
        <v>0</v>
      </c>
      <c r="AR390" s="143" t="s">
        <v>175</v>
      </c>
      <c r="AT390" s="143" t="s">
        <v>280</v>
      </c>
      <c r="AU390" s="143" t="s">
        <v>89</v>
      </c>
      <c r="AY390" s="15" t="s">
        <v>143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5" t="s">
        <v>87</v>
      </c>
      <c r="BK390" s="144">
        <f>ROUND(I390*H390,2)</f>
        <v>0</v>
      </c>
      <c r="BL390" s="15" t="s">
        <v>149</v>
      </c>
      <c r="BM390" s="143" t="s">
        <v>679</v>
      </c>
    </row>
    <row r="391" spans="2:65" s="1" customFormat="1" ht="19.5">
      <c r="B391" s="30"/>
      <c r="D391" s="146" t="s">
        <v>351</v>
      </c>
      <c r="F391" s="171" t="s">
        <v>680</v>
      </c>
      <c r="I391" s="172"/>
      <c r="L391" s="30"/>
      <c r="M391" s="173"/>
      <c r="T391" s="54"/>
      <c r="AT391" s="15" t="s">
        <v>351</v>
      </c>
      <c r="AU391" s="15" t="s">
        <v>89</v>
      </c>
    </row>
    <row r="392" spans="2:65" s="1" customFormat="1" ht="24.2" customHeight="1">
      <c r="B392" s="30"/>
      <c r="C392" s="160" t="s">
        <v>681</v>
      </c>
      <c r="D392" s="160" t="s">
        <v>280</v>
      </c>
      <c r="E392" s="161" t="s">
        <v>682</v>
      </c>
      <c r="F392" s="162" t="s">
        <v>683</v>
      </c>
      <c r="G392" s="163" t="s">
        <v>148</v>
      </c>
      <c r="H392" s="164">
        <v>2</v>
      </c>
      <c r="I392" s="165"/>
      <c r="J392" s="166">
        <f>ROUND(I392*H392,2)</f>
        <v>0</v>
      </c>
      <c r="K392" s="167"/>
      <c r="L392" s="168"/>
      <c r="M392" s="169" t="s">
        <v>1</v>
      </c>
      <c r="N392" s="170" t="s">
        <v>44</v>
      </c>
      <c r="P392" s="141">
        <f>O392*H392</f>
        <v>0</v>
      </c>
      <c r="Q392" s="141">
        <v>3.5000000000000001E-3</v>
      </c>
      <c r="R392" s="141">
        <f>Q392*H392</f>
        <v>7.0000000000000001E-3</v>
      </c>
      <c r="S392" s="141">
        <v>0</v>
      </c>
      <c r="T392" s="142">
        <f>S392*H392</f>
        <v>0</v>
      </c>
      <c r="AR392" s="143" t="s">
        <v>175</v>
      </c>
      <c r="AT392" s="143" t="s">
        <v>280</v>
      </c>
      <c r="AU392" s="143" t="s">
        <v>89</v>
      </c>
      <c r="AY392" s="15" t="s">
        <v>143</v>
      </c>
      <c r="BE392" s="144">
        <f>IF(N392="základní",J392,0)</f>
        <v>0</v>
      </c>
      <c r="BF392" s="144">
        <f>IF(N392="snížená",J392,0)</f>
        <v>0</v>
      </c>
      <c r="BG392" s="144">
        <f>IF(N392="zákl. přenesená",J392,0)</f>
        <v>0</v>
      </c>
      <c r="BH392" s="144">
        <f>IF(N392="sníž. přenesená",J392,0)</f>
        <v>0</v>
      </c>
      <c r="BI392" s="144">
        <f>IF(N392="nulová",J392,0)</f>
        <v>0</v>
      </c>
      <c r="BJ392" s="15" t="s">
        <v>87</v>
      </c>
      <c r="BK392" s="144">
        <f>ROUND(I392*H392,2)</f>
        <v>0</v>
      </c>
      <c r="BL392" s="15" t="s">
        <v>149</v>
      </c>
      <c r="BM392" s="143" t="s">
        <v>684</v>
      </c>
    </row>
    <row r="393" spans="2:65" s="1" customFormat="1" ht="19.5">
      <c r="B393" s="30"/>
      <c r="D393" s="146" t="s">
        <v>351</v>
      </c>
      <c r="F393" s="171" t="s">
        <v>685</v>
      </c>
      <c r="I393" s="172"/>
      <c r="L393" s="30"/>
      <c r="M393" s="173"/>
      <c r="T393" s="54"/>
      <c r="AT393" s="15" t="s">
        <v>351</v>
      </c>
      <c r="AU393" s="15" t="s">
        <v>89</v>
      </c>
    </row>
    <row r="394" spans="2:65" s="1" customFormat="1" ht="16.5" customHeight="1">
      <c r="B394" s="30"/>
      <c r="C394" s="160" t="s">
        <v>686</v>
      </c>
      <c r="D394" s="160" t="s">
        <v>280</v>
      </c>
      <c r="E394" s="161" t="s">
        <v>687</v>
      </c>
      <c r="F394" s="162" t="s">
        <v>688</v>
      </c>
      <c r="G394" s="163" t="s">
        <v>148</v>
      </c>
      <c r="H394" s="164">
        <v>1</v>
      </c>
      <c r="I394" s="165"/>
      <c r="J394" s="166">
        <f>ROUND(I394*H394,2)</f>
        <v>0</v>
      </c>
      <c r="K394" s="167"/>
      <c r="L394" s="168"/>
      <c r="M394" s="169" t="s">
        <v>1</v>
      </c>
      <c r="N394" s="170" t="s">
        <v>44</v>
      </c>
      <c r="P394" s="141">
        <f>O394*H394</f>
        <v>0</v>
      </c>
      <c r="Q394" s="141">
        <v>5.0000000000000001E-3</v>
      </c>
      <c r="R394" s="141">
        <f>Q394*H394</f>
        <v>5.0000000000000001E-3</v>
      </c>
      <c r="S394" s="141">
        <v>0</v>
      </c>
      <c r="T394" s="142">
        <f>S394*H394</f>
        <v>0</v>
      </c>
      <c r="AR394" s="143" t="s">
        <v>175</v>
      </c>
      <c r="AT394" s="143" t="s">
        <v>280</v>
      </c>
      <c r="AU394" s="143" t="s">
        <v>89</v>
      </c>
      <c r="AY394" s="15" t="s">
        <v>143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5" t="s">
        <v>87</v>
      </c>
      <c r="BK394" s="144">
        <f>ROUND(I394*H394,2)</f>
        <v>0</v>
      </c>
      <c r="BL394" s="15" t="s">
        <v>149</v>
      </c>
      <c r="BM394" s="143" t="s">
        <v>689</v>
      </c>
    </row>
    <row r="395" spans="2:65" s="1" customFormat="1" ht="19.5">
      <c r="B395" s="30"/>
      <c r="D395" s="146" t="s">
        <v>351</v>
      </c>
      <c r="F395" s="171" t="s">
        <v>690</v>
      </c>
      <c r="I395" s="172"/>
      <c r="L395" s="30"/>
      <c r="M395" s="173"/>
      <c r="T395" s="54"/>
      <c r="AT395" s="15" t="s">
        <v>351</v>
      </c>
      <c r="AU395" s="15" t="s">
        <v>89</v>
      </c>
    </row>
    <row r="396" spans="2:65" s="1" customFormat="1" ht="24.2" customHeight="1">
      <c r="B396" s="30"/>
      <c r="C396" s="131" t="s">
        <v>691</v>
      </c>
      <c r="D396" s="131" t="s">
        <v>145</v>
      </c>
      <c r="E396" s="132" t="s">
        <v>692</v>
      </c>
      <c r="F396" s="133" t="s">
        <v>693</v>
      </c>
      <c r="G396" s="134" t="s">
        <v>148</v>
      </c>
      <c r="H396" s="135">
        <v>4</v>
      </c>
      <c r="I396" s="136"/>
      <c r="J396" s="137">
        <f t="shared" ref="J396:J404" si="40">ROUND(I396*H396,2)</f>
        <v>0</v>
      </c>
      <c r="K396" s="138"/>
      <c r="L396" s="30"/>
      <c r="M396" s="139" t="s">
        <v>1</v>
      </c>
      <c r="N396" s="140" t="s">
        <v>44</v>
      </c>
      <c r="P396" s="141">
        <f t="shared" ref="P396:P404" si="41">O396*H396</f>
        <v>0</v>
      </c>
      <c r="Q396" s="141">
        <v>0.109405</v>
      </c>
      <c r="R396" s="141">
        <f t="shared" ref="R396:R404" si="42">Q396*H396</f>
        <v>0.43762000000000001</v>
      </c>
      <c r="S396" s="141">
        <v>0</v>
      </c>
      <c r="T396" s="142">
        <f t="shared" ref="T396:T404" si="43">S396*H396</f>
        <v>0</v>
      </c>
      <c r="AR396" s="143" t="s">
        <v>149</v>
      </c>
      <c r="AT396" s="143" t="s">
        <v>145</v>
      </c>
      <c r="AU396" s="143" t="s">
        <v>89</v>
      </c>
      <c r="AY396" s="15" t="s">
        <v>143</v>
      </c>
      <c r="BE396" s="144">
        <f t="shared" ref="BE396:BE404" si="44">IF(N396="základní",J396,0)</f>
        <v>0</v>
      </c>
      <c r="BF396" s="144">
        <f t="shared" ref="BF396:BF404" si="45">IF(N396="snížená",J396,0)</f>
        <v>0</v>
      </c>
      <c r="BG396" s="144">
        <f t="shared" ref="BG396:BG404" si="46">IF(N396="zákl. přenesená",J396,0)</f>
        <v>0</v>
      </c>
      <c r="BH396" s="144">
        <f t="shared" ref="BH396:BH404" si="47">IF(N396="sníž. přenesená",J396,0)</f>
        <v>0</v>
      </c>
      <c r="BI396" s="144">
        <f t="shared" ref="BI396:BI404" si="48">IF(N396="nulová",J396,0)</f>
        <v>0</v>
      </c>
      <c r="BJ396" s="15" t="s">
        <v>87</v>
      </c>
      <c r="BK396" s="144">
        <f t="shared" ref="BK396:BK404" si="49">ROUND(I396*H396,2)</f>
        <v>0</v>
      </c>
      <c r="BL396" s="15" t="s">
        <v>149</v>
      </c>
      <c r="BM396" s="143" t="s">
        <v>694</v>
      </c>
    </row>
    <row r="397" spans="2:65" s="1" customFormat="1" ht="21.75" customHeight="1">
      <c r="B397" s="30"/>
      <c r="C397" s="160" t="s">
        <v>695</v>
      </c>
      <c r="D397" s="160" t="s">
        <v>280</v>
      </c>
      <c r="E397" s="161" t="s">
        <v>696</v>
      </c>
      <c r="F397" s="162" t="s">
        <v>697</v>
      </c>
      <c r="G397" s="163" t="s">
        <v>148</v>
      </c>
      <c r="H397" s="164">
        <v>7</v>
      </c>
      <c r="I397" s="165"/>
      <c r="J397" s="166">
        <f t="shared" si="40"/>
        <v>0</v>
      </c>
      <c r="K397" s="167"/>
      <c r="L397" s="168"/>
      <c r="M397" s="169" t="s">
        <v>1</v>
      </c>
      <c r="N397" s="170" t="s">
        <v>44</v>
      </c>
      <c r="P397" s="141">
        <f t="shared" si="41"/>
        <v>0</v>
      </c>
      <c r="Q397" s="141">
        <v>6.4999999999999997E-3</v>
      </c>
      <c r="R397" s="141">
        <f t="shared" si="42"/>
        <v>4.5499999999999999E-2</v>
      </c>
      <c r="S397" s="141">
        <v>0</v>
      </c>
      <c r="T397" s="142">
        <f t="shared" si="43"/>
        <v>0</v>
      </c>
      <c r="AR397" s="143" t="s">
        <v>175</v>
      </c>
      <c r="AT397" s="143" t="s">
        <v>280</v>
      </c>
      <c r="AU397" s="143" t="s">
        <v>89</v>
      </c>
      <c r="AY397" s="15" t="s">
        <v>143</v>
      </c>
      <c r="BE397" s="144">
        <f t="shared" si="44"/>
        <v>0</v>
      </c>
      <c r="BF397" s="144">
        <f t="shared" si="45"/>
        <v>0</v>
      </c>
      <c r="BG397" s="144">
        <f t="shared" si="46"/>
        <v>0</v>
      </c>
      <c r="BH397" s="144">
        <f t="shared" si="47"/>
        <v>0</v>
      </c>
      <c r="BI397" s="144">
        <f t="shared" si="48"/>
        <v>0</v>
      </c>
      <c r="BJ397" s="15" t="s">
        <v>87</v>
      </c>
      <c r="BK397" s="144">
        <f t="shared" si="49"/>
        <v>0</v>
      </c>
      <c r="BL397" s="15" t="s">
        <v>149</v>
      </c>
      <c r="BM397" s="143" t="s">
        <v>698</v>
      </c>
    </row>
    <row r="398" spans="2:65" s="1" customFormat="1" ht="24.2" customHeight="1">
      <c r="B398" s="30"/>
      <c r="C398" s="131" t="s">
        <v>699</v>
      </c>
      <c r="D398" s="131" t="s">
        <v>145</v>
      </c>
      <c r="E398" s="132" t="s">
        <v>700</v>
      </c>
      <c r="F398" s="133" t="s">
        <v>701</v>
      </c>
      <c r="G398" s="134" t="s">
        <v>148</v>
      </c>
      <c r="H398" s="135">
        <v>3</v>
      </c>
      <c r="I398" s="136"/>
      <c r="J398" s="137">
        <f t="shared" si="40"/>
        <v>0</v>
      </c>
      <c r="K398" s="138"/>
      <c r="L398" s="30"/>
      <c r="M398" s="139" t="s">
        <v>1</v>
      </c>
      <c r="N398" s="140" t="s">
        <v>44</v>
      </c>
      <c r="P398" s="141">
        <f t="shared" si="41"/>
        <v>0</v>
      </c>
      <c r="Q398" s="141">
        <v>0.112405</v>
      </c>
      <c r="R398" s="141">
        <f t="shared" si="42"/>
        <v>0.33721500000000004</v>
      </c>
      <c r="S398" s="141">
        <v>0</v>
      </c>
      <c r="T398" s="142">
        <f t="shared" si="43"/>
        <v>0</v>
      </c>
      <c r="AR398" s="143" t="s">
        <v>149</v>
      </c>
      <c r="AT398" s="143" t="s">
        <v>145</v>
      </c>
      <c r="AU398" s="143" t="s">
        <v>89</v>
      </c>
      <c r="AY398" s="15" t="s">
        <v>143</v>
      </c>
      <c r="BE398" s="144">
        <f t="shared" si="44"/>
        <v>0</v>
      </c>
      <c r="BF398" s="144">
        <f t="shared" si="45"/>
        <v>0</v>
      </c>
      <c r="BG398" s="144">
        <f t="shared" si="46"/>
        <v>0</v>
      </c>
      <c r="BH398" s="144">
        <f t="shared" si="47"/>
        <v>0</v>
      </c>
      <c r="BI398" s="144">
        <f t="shared" si="48"/>
        <v>0</v>
      </c>
      <c r="BJ398" s="15" t="s">
        <v>87</v>
      </c>
      <c r="BK398" s="144">
        <f t="shared" si="49"/>
        <v>0</v>
      </c>
      <c r="BL398" s="15" t="s">
        <v>149</v>
      </c>
      <c r="BM398" s="143" t="s">
        <v>702</v>
      </c>
    </row>
    <row r="399" spans="2:65" s="1" customFormat="1" ht="16.5" customHeight="1">
      <c r="B399" s="30"/>
      <c r="C399" s="160" t="s">
        <v>703</v>
      </c>
      <c r="D399" s="160" t="s">
        <v>280</v>
      </c>
      <c r="E399" s="161" t="s">
        <v>704</v>
      </c>
      <c r="F399" s="162" t="s">
        <v>705</v>
      </c>
      <c r="G399" s="163" t="s">
        <v>148</v>
      </c>
      <c r="H399" s="164">
        <v>3</v>
      </c>
      <c r="I399" s="165"/>
      <c r="J399" s="166">
        <f t="shared" si="40"/>
        <v>0</v>
      </c>
      <c r="K399" s="167"/>
      <c r="L399" s="168"/>
      <c r="M399" s="169" t="s">
        <v>1</v>
      </c>
      <c r="N399" s="170" t="s">
        <v>44</v>
      </c>
      <c r="P399" s="141">
        <f t="shared" si="41"/>
        <v>0</v>
      </c>
      <c r="Q399" s="141">
        <v>3.3E-3</v>
      </c>
      <c r="R399" s="141">
        <f t="shared" si="42"/>
        <v>9.8999999999999991E-3</v>
      </c>
      <c r="S399" s="141">
        <v>0</v>
      </c>
      <c r="T399" s="142">
        <f t="shared" si="43"/>
        <v>0</v>
      </c>
      <c r="AR399" s="143" t="s">
        <v>175</v>
      </c>
      <c r="AT399" s="143" t="s">
        <v>280</v>
      </c>
      <c r="AU399" s="143" t="s">
        <v>89</v>
      </c>
      <c r="AY399" s="15" t="s">
        <v>143</v>
      </c>
      <c r="BE399" s="144">
        <f t="shared" si="44"/>
        <v>0</v>
      </c>
      <c r="BF399" s="144">
        <f t="shared" si="45"/>
        <v>0</v>
      </c>
      <c r="BG399" s="144">
        <f t="shared" si="46"/>
        <v>0</v>
      </c>
      <c r="BH399" s="144">
        <f t="shared" si="47"/>
        <v>0</v>
      </c>
      <c r="BI399" s="144">
        <f t="shared" si="48"/>
        <v>0</v>
      </c>
      <c r="BJ399" s="15" t="s">
        <v>87</v>
      </c>
      <c r="BK399" s="144">
        <f t="shared" si="49"/>
        <v>0</v>
      </c>
      <c r="BL399" s="15" t="s">
        <v>149</v>
      </c>
      <c r="BM399" s="143" t="s">
        <v>706</v>
      </c>
    </row>
    <row r="400" spans="2:65" s="1" customFormat="1" ht="16.5" customHeight="1">
      <c r="B400" s="30"/>
      <c r="C400" s="160" t="s">
        <v>707</v>
      </c>
      <c r="D400" s="160" t="s">
        <v>280</v>
      </c>
      <c r="E400" s="161" t="s">
        <v>708</v>
      </c>
      <c r="F400" s="162" t="s">
        <v>709</v>
      </c>
      <c r="G400" s="163" t="s">
        <v>148</v>
      </c>
      <c r="H400" s="164">
        <v>7</v>
      </c>
      <c r="I400" s="165"/>
      <c r="J400" s="166">
        <f t="shared" si="40"/>
        <v>0</v>
      </c>
      <c r="K400" s="167"/>
      <c r="L400" s="168"/>
      <c r="M400" s="169" t="s">
        <v>1</v>
      </c>
      <c r="N400" s="170" t="s">
        <v>44</v>
      </c>
      <c r="P400" s="141">
        <f t="shared" si="41"/>
        <v>0</v>
      </c>
      <c r="Q400" s="141">
        <v>1.4999999999999999E-4</v>
      </c>
      <c r="R400" s="141">
        <f t="shared" si="42"/>
        <v>1.0499999999999999E-3</v>
      </c>
      <c r="S400" s="141">
        <v>0</v>
      </c>
      <c r="T400" s="142">
        <f t="shared" si="43"/>
        <v>0</v>
      </c>
      <c r="AR400" s="143" t="s">
        <v>175</v>
      </c>
      <c r="AT400" s="143" t="s">
        <v>280</v>
      </c>
      <c r="AU400" s="143" t="s">
        <v>89</v>
      </c>
      <c r="AY400" s="15" t="s">
        <v>143</v>
      </c>
      <c r="BE400" s="144">
        <f t="shared" si="44"/>
        <v>0</v>
      </c>
      <c r="BF400" s="144">
        <f t="shared" si="45"/>
        <v>0</v>
      </c>
      <c r="BG400" s="144">
        <f t="shared" si="46"/>
        <v>0</v>
      </c>
      <c r="BH400" s="144">
        <f t="shared" si="47"/>
        <v>0</v>
      </c>
      <c r="BI400" s="144">
        <f t="shared" si="48"/>
        <v>0</v>
      </c>
      <c r="BJ400" s="15" t="s">
        <v>87</v>
      </c>
      <c r="BK400" s="144">
        <f t="shared" si="49"/>
        <v>0</v>
      </c>
      <c r="BL400" s="15" t="s">
        <v>149</v>
      </c>
      <c r="BM400" s="143" t="s">
        <v>710</v>
      </c>
    </row>
    <row r="401" spans="2:65" s="1" customFormat="1" ht="24.2" customHeight="1">
      <c r="B401" s="30"/>
      <c r="C401" s="131" t="s">
        <v>711</v>
      </c>
      <c r="D401" s="131" t="s">
        <v>145</v>
      </c>
      <c r="E401" s="132" t="s">
        <v>712</v>
      </c>
      <c r="F401" s="133" t="s">
        <v>713</v>
      </c>
      <c r="G401" s="134" t="s">
        <v>200</v>
      </c>
      <c r="H401" s="135">
        <v>95</v>
      </c>
      <c r="I401" s="136"/>
      <c r="J401" s="137">
        <f t="shared" si="40"/>
        <v>0</v>
      </c>
      <c r="K401" s="138"/>
      <c r="L401" s="30"/>
      <c r="M401" s="139" t="s">
        <v>1</v>
      </c>
      <c r="N401" s="140" t="s">
        <v>44</v>
      </c>
      <c r="P401" s="141">
        <f t="shared" si="41"/>
        <v>0</v>
      </c>
      <c r="Q401" s="141">
        <v>4.0000000000000002E-4</v>
      </c>
      <c r="R401" s="141">
        <f t="shared" si="42"/>
        <v>3.7999999999999999E-2</v>
      </c>
      <c r="S401" s="141">
        <v>0</v>
      </c>
      <c r="T401" s="142">
        <f t="shared" si="43"/>
        <v>0</v>
      </c>
      <c r="AR401" s="143" t="s">
        <v>149</v>
      </c>
      <c r="AT401" s="143" t="s">
        <v>145</v>
      </c>
      <c r="AU401" s="143" t="s">
        <v>89</v>
      </c>
      <c r="AY401" s="15" t="s">
        <v>143</v>
      </c>
      <c r="BE401" s="144">
        <f t="shared" si="44"/>
        <v>0</v>
      </c>
      <c r="BF401" s="144">
        <f t="shared" si="45"/>
        <v>0</v>
      </c>
      <c r="BG401" s="144">
        <f t="shared" si="46"/>
        <v>0</v>
      </c>
      <c r="BH401" s="144">
        <f t="shared" si="47"/>
        <v>0</v>
      </c>
      <c r="BI401" s="144">
        <f t="shared" si="48"/>
        <v>0</v>
      </c>
      <c r="BJ401" s="15" t="s">
        <v>87</v>
      </c>
      <c r="BK401" s="144">
        <f t="shared" si="49"/>
        <v>0</v>
      </c>
      <c r="BL401" s="15" t="s">
        <v>149</v>
      </c>
      <c r="BM401" s="143" t="s">
        <v>714</v>
      </c>
    </row>
    <row r="402" spans="2:65" s="1" customFormat="1" ht="33" customHeight="1">
      <c r="B402" s="30"/>
      <c r="C402" s="131" t="s">
        <v>715</v>
      </c>
      <c r="D402" s="131" t="s">
        <v>145</v>
      </c>
      <c r="E402" s="132" t="s">
        <v>716</v>
      </c>
      <c r="F402" s="133" t="s">
        <v>717</v>
      </c>
      <c r="G402" s="134" t="s">
        <v>200</v>
      </c>
      <c r="H402" s="135">
        <v>13</v>
      </c>
      <c r="I402" s="136"/>
      <c r="J402" s="137">
        <f t="shared" si="40"/>
        <v>0</v>
      </c>
      <c r="K402" s="138"/>
      <c r="L402" s="30"/>
      <c r="M402" s="139" t="s">
        <v>1</v>
      </c>
      <c r="N402" s="140" t="s">
        <v>44</v>
      </c>
      <c r="P402" s="141">
        <f t="shared" si="41"/>
        <v>0</v>
      </c>
      <c r="Q402" s="141">
        <v>1.34E-4</v>
      </c>
      <c r="R402" s="141">
        <f t="shared" si="42"/>
        <v>1.7420000000000001E-3</v>
      </c>
      <c r="S402" s="141">
        <v>0</v>
      </c>
      <c r="T402" s="142">
        <f t="shared" si="43"/>
        <v>0</v>
      </c>
      <c r="AR402" s="143" t="s">
        <v>149</v>
      </c>
      <c r="AT402" s="143" t="s">
        <v>145</v>
      </c>
      <c r="AU402" s="143" t="s">
        <v>89</v>
      </c>
      <c r="AY402" s="15" t="s">
        <v>143</v>
      </c>
      <c r="BE402" s="144">
        <f t="shared" si="44"/>
        <v>0</v>
      </c>
      <c r="BF402" s="144">
        <f t="shared" si="45"/>
        <v>0</v>
      </c>
      <c r="BG402" s="144">
        <f t="shared" si="46"/>
        <v>0</v>
      </c>
      <c r="BH402" s="144">
        <f t="shared" si="47"/>
        <v>0</v>
      </c>
      <c r="BI402" s="144">
        <f t="shared" si="48"/>
        <v>0</v>
      </c>
      <c r="BJ402" s="15" t="s">
        <v>87</v>
      </c>
      <c r="BK402" s="144">
        <f t="shared" si="49"/>
        <v>0</v>
      </c>
      <c r="BL402" s="15" t="s">
        <v>149</v>
      </c>
      <c r="BM402" s="143" t="s">
        <v>718</v>
      </c>
    </row>
    <row r="403" spans="2:65" s="1" customFormat="1" ht="37.9" customHeight="1">
      <c r="B403" s="30"/>
      <c r="C403" s="131" t="s">
        <v>719</v>
      </c>
      <c r="D403" s="131" t="s">
        <v>145</v>
      </c>
      <c r="E403" s="132" t="s">
        <v>720</v>
      </c>
      <c r="F403" s="133" t="s">
        <v>721</v>
      </c>
      <c r="G403" s="134" t="s">
        <v>183</v>
      </c>
      <c r="H403" s="135">
        <v>13</v>
      </c>
      <c r="I403" s="136"/>
      <c r="J403" s="137">
        <f t="shared" si="40"/>
        <v>0</v>
      </c>
      <c r="K403" s="138"/>
      <c r="L403" s="30"/>
      <c r="M403" s="139" t="s">
        <v>1</v>
      </c>
      <c r="N403" s="140" t="s">
        <v>44</v>
      </c>
      <c r="P403" s="141">
        <f t="shared" si="41"/>
        <v>0</v>
      </c>
      <c r="Q403" s="141">
        <v>1.6000000000000001E-3</v>
      </c>
      <c r="R403" s="141">
        <f t="shared" si="42"/>
        <v>2.0800000000000003E-2</v>
      </c>
      <c r="S403" s="141">
        <v>0</v>
      </c>
      <c r="T403" s="142">
        <f t="shared" si="43"/>
        <v>0</v>
      </c>
      <c r="AR403" s="143" t="s">
        <v>149</v>
      </c>
      <c r="AT403" s="143" t="s">
        <v>145</v>
      </c>
      <c r="AU403" s="143" t="s">
        <v>89</v>
      </c>
      <c r="AY403" s="15" t="s">
        <v>143</v>
      </c>
      <c r="BE403" s="144">
        <f t="shared" si="44"/>
        <v>0</v>
      </c>
      <c r="BF403" s="144">
        <f t="shared" si="45"/>
        <v>0</v>
      </c>
      <c r="BG403" s="144">
        <f t="shared" si="46"/>
        <v>0</v>
      </c>
      <c r="BH403" s="144">
        <f t="shared" si="47"/>
        <v>0</v>
      </c>
      <c r="BI403" s="144">
        <f t="shared" si="48"/>
        <v>0</v>
      </c>
      <c r="BJ403" s="15" t="s">
        <v>87</v>
      </c>
      <c r="BK403" s="144">
        <f t="shared" si="49"/>
        <v>0</v>
      </c>
      <c r="BL403" s="15" t="s">
        <v>149</v>
      </c>
      <c r="BM403" s="143" t="s">
        <v>722</v>
      </c>
    </row>
    <row r="404" spans="2:65" s="1" customFormat="1" ht="37.9" customHeight="1">
      <c r="B404" s="30"/>
      <c r="C404" s="131" t="s">
        <v>723</v>
      </c>
      <c r="D404" s="131" t="s">
        <v>145</v>
      </c>
      <c r="E404" s="132" t="s">
        <v>724</v>
      </c>
      <c r="F404" s="133" t="s">
        <v>725</v>
      </c>
      <c r="G404" s="134" t="s">
        <v>200</v>
      </c>
      <c r="H404" s="135">
        <v>108</v>
      </c>
      <c r="I404" s="136"/>
      <c r="J404" s="137">
        <f t="shared" si="40"/>
        <v>0</v>
      </c>
      <c r="K404" s="138"/>
      <c r="L404" s="30"/>
      <c r="M404" s="139" t="s">
        <v>1</v>
      </c>
      <c r="N404" s="140" t="s">
        <v>44</v>
      </c>
      <c r="P404" s="141">
        <f t="shared" si="41"/>
        <v>0</v>
      </c>
      <c r="Q404" s="141">
        <v>4.8799999999999999E-6</v>
      </c>
      <c r="R404" s="141">
        <f t="shared" si="42"/>
        <v>5.2704E-4</v>
      </c>
      <c r="S404" s="141">
        <v>0</v>
      </c>
      <c r="T404" s="142">
        <f t="shared" si="43"/>
        <v>0</v>
      </c>
      <c r="AR404" s="143" t="s">
        <v>149</v>
      </c>
      <c r="AT404" s="143" t="s">
        <v>145</v>
      </c>
      <c r="AU404" s="143" t="s">
        <v>89</v>
      </c>
      <c r="AY404" s="15" t="s">
        <v>143</v>
      </c>
      <c r="BE404" s="144">
        <f t="shared" si="44"/>
        <v>0</v>
      </c>
      <c r="BF404" s="144">
        <f t="shared" si="45"/>
        <v>0</v>
      </c>
      <c r="BG404" s="144">
        <f t="shared" si="46"/>
        <v>0</v>
      </c>
      <c r="BH404" s="144">
        <f t="shared" si="47"/>
        <v>0</v>
      </c>
      <c r="BI404" s="144">
        <f t="shared" si="48"/>
        <v>0</v>
      </c>
      <c r="BJ404" s="15" t="s">
        <v>87</v>
      </c>
      <c r="BK404" s="144">
        <f t="shared" si="49"/>
        <v>0</v>
      </c>
      <c r="BL404" s="15" t="s">
        <v>149</v>
      </c>
      <c r="BM404" s="143" t="s">
        <v>726</v>
      </c>
    </row>
    <row r="405" spans="2:65" s="12" customFormat="1" ht="11.25">
      <c r="B405" s="145"/>
      <c r="D405" s="146" t="s">
        <v>169</v>
      </c>
      <c r="E405" s="152" t="s">
        <v>1</v>
      </c>
      <c r="F405" s="147" t="s">
        <v>727</v>
      </c>
      <c r="H405" s="148">
        <v>108</v>
      </c>
      <c r="I405" s="149"/>
      <c r="L405" s="145"/>
      <c r="M405" s="150"/>
      <c r="T405" s="151"/>
      <c r="AT405" s="152" t="s">
        <v>169</v>
      </c>
      <c r="AU405" s="152" t="s">
        <v>89</v>
      </c>
      <c r="AV405" s="12" t="s">
        <v>89</v>
      </c>
      <c r="AW405" s="12" t="s">
        <v>36</v>
      </c>
      <c r="AX405" s="12" t="s">
        <v>87</v>
      </c>
      <c r="AY405" s="152" t="s">
        <v>143</v>
      </c>
    </row>
    <row r="406" spans="2:65" s="1" customFormat="1" ht="37.9" customHeight="1">
      <c r="B406" s="30"/>
      <c r="C406" s="131" t="s">
        <v>728</v>
      </c>
      <c r="D406" s="131" t="s">
        <v>145</v>
      </c>
      <c r="E406" s="132" t="s">
        <v>729</v>
      </c>
      <c r="F406" s="133" t="s">
        <v>730</v>
      </c>
      <c r="G406" s="134" t="s">
        <v>183</v>
      </c>
      <c r="H406" s="135">
        <v>13</v>
      </c>
      <c r="I406" s="136"/>
      <c r="J406" s="137">
        <f t="shared" ref="J406:J411" si="50">ROUND(I406*H406,2)</f>
        <v>0</v>
      </c>
      <c r="K406" s="138"/>
      <c r="L406" s="30"/>
      <c r="M406" s="139" t="s">
        <v>1</v>
      </c>
      <c r="N406" s="140" t="s">
        <v>44</v>
      </c>
      <c r="P406" s="141">
        <f t="shared" ref="P406:P411" si="51">O406*H406</f>
        <v>0</v>
      </c>
      <c r="Q406" s="141">
        <v>1.22E-5</v>
      </c>
      <c r="R406" s="141">
        <f t="shared" ref="R406:R411" si="52">Q406*H406</f>
        <v>1.5860000000000001E-4</v>
      </c>
      <c r="S406" s="141">
        <v>0</v>
      </c>
      <c r="T406" s="142">
        <f t="shared" ref="T406:T411" si="53">S406*H406</f>
        <v>0</v>
      </c>
      <c r="AR406" s="143" t="s">
        <v>149</v>
      </c>
      <c r="AT406" s="143" t="s">
        <v>145</v>
      </c>
      <c r="AU406" s="143" t="s">
        <v>89</v>
      </c>
      <c r="AY406" s="15" t="s">
        <v>143</v>
      </c>
      <c r="BE406" s="144">
        <f t="shared" ref="BE406:BE411" si="54">IF(N406="základní",J406,0)</f>
        <v>0</v>
      </c>
      <c r="BF406" s="144">
        <f t="shared" ref="BF406:BF411" si="55">IF(N406="snížená",J406,0)</f>
        <v>0</v>
      </c>
      <c r="BG406" s="144">
        <f t="shared" ref="BG406:BG411" si="56">IF(N406="zákl. přenesená",J406,0)</f>
        <v>0</v>
      </c>
      <c r="BH406" s="144">
        <f t="shared" ref="BH406:BH411" si="57">IF(N406="sníž. přenesená",J406,0)</f>
        <v>0</v>
      </c>
      <c r="BI406" s="144">
        <f t="shared" ref="BI406:BI411" si="58">IF(N406="nulová",J406,0)</f>
        <v>0</v>
      </c>
      <c r="BJ406" s="15" t="s">
        <v>87</v>
      </c>
      <c r="BK406" s="144">
        <f t="shared" ref="BK406:BK411" si="59">ROUND(I406*H406,2)</f>
        <v>0</v>
      </c>
      <c r="BL406" s="15" t="s">
        <v>149</v>
      </c>
      <c r="BM406" s="143" t="s">
        <v>731</v>
      </c>
    </row>
    <row r="407" spans="2:65" s="1" customFormat="1" ht="49.15" customHeight="1">
      <c r="B407" s="30"/>
      <c r="C407" s="131" t="s">
        <v>732</v>
      </c>
      <c r="D407" s="131" t="s">
        <v>145</v>
      </c>
      <c r="E407" s="132" t="s">
        <v>733</v>
      </c>
      <c r="F407" s="133" t="s">
        <v>734</v>
      </c>
      <c r="G407" s="134" t="s">
        <v>200</v>
      </c>
      <c r="H407" s="135">
        <v>809</v>
      </c>
      <c r="I407" s="136"/>
      <c r="J407" s="137">
        <f t="shared" si="50"/>
        <v>0</v>
      </c>
      <c r="K407" s="138"/>
      <c r="L407" s="30"/>
      <c r="M407" s="139" t="s">
        <v>1</v>
      </c>
      <c r="N407" s="140" t="s">
        <v>44</v>
      </c>
      <c r="P407" s="141">
        <f t="shared" si="51"/>
        <v>0</v>
      </c>
      <c r="Q407" s="141">
        <v>0.15539952000000001</v>
      </c>
      <c r="R407" s="141">
        <f t="shared" si="52"/>
        <v>125.71821168000001</v>
      </c>
      <c r="S407" s="141">
        <v>0</v>
      </c>
      <c r="T407" s="142">
        <f t="shared" si="53"/>
        <v>0</v>
      </c>
      <c r="AR407" s="143" t="s">
        <v>149</v>
      </c>
      <c r="AT407" s="143" t="s">
        <v>145</v>
      </c>
      <c r="AU407" s="143" t="s">
        <v>89</v>
      </c>
      <c r="AY407" s="15" t="s">
        <v>143</v>
      </c>
      <c r="BE407" s="144">
        <f t="shared" si="54"/>
        <v>0</v>
      </c>
      <c r="BF407" s="144">
        <f t="shared" si="55"/>
        <v>0</v>
      </c>
      <c r="BG407" s="144">
        <f t="shared" si="56"/>
        <v>0</v>
      </c>
      <c r="BH407" s="144">
        <f t="shared" si="57"/>
        <v>0</v>
      </c>
      <c r="BI407" s="144">
        <f t="shared" si="58"/>
        <v>0</v>
      </c>
      <c r="BJ407" s="15" t="s">
        <v>87</v>
      </c>
      <c r="BK407" s="144">
        <f t="shared" si="59"/>
        <v>0</v>
      </c>
      <c r="BL407" s="15" t="s">
        <v>149</v>
      </c>
      <c r="BM407" s="143" t="s">
        <v>735</v>
      </c>
    </row>
    <row r="408" spans="2:65" s="1" customFormat="1" ht="16.5" customHeight="1">
      <c r="B408" s="30"/>
      <c r="C408" s="160" t="s">
        <v>736</v>
      </c>
      <c r="D408" s="160" t="s">
        <v>280</v>
      </c>
      <c r="E408" s="161" t="s">
        <v>737</v>
      </c>
      <c r="F408" s="162" t="s">
        <v>738</v>
      </c>
      <c r="G408" s="163" t="s">
        <v>200</v>
      </c>
      <c r="H408" s="164">
        <v>465</v>
      </c>
      <c r="I408" s="165"/>
      <c r="J408" s="166">
        <f t="shared" si="50"/>
        <v>0</v>
      </c>
      <c r="K408" s="167"/>
      <c r="L408" s="168"/>
      <c r="M408" s="169" t="s">
        <v>1</v>
      </c>
      <c r="N408" s="170" t="s">
        <v>44</v>
      </c>
      <c r="P408" s="141">
        <f t="shared" si="51"/>
        <v>0</v>
      </c>
      <c r="Q408" s="141">
        <v>0.08</v>
      </c>
      <c r="R408" s="141">
        <f t="shared" si="52"/>
        <v>37.200000000000003</v>
      </c>
      <c r="S408" s="141">
        <v>0</v>
      </c>
      <c r="T408" s="142">
        <f t="shared" si="53"/>
        <v>0</v>
      </c>
      <c r="AR408" s="143" t="s">
        <v>175</v>
      </c>
      <c r="AT408" s="143" t="s">
        <v>280</v>
      </c>
      <c r="AU408" s="143" t="s">
        <v>89</v>
      </c>
      <c r="AY408" s="15" t="s">
        <v>143</v>
      </c>
      <c r="BE408" s="144">
        <f t="shared" si="54"/>
        <v>0</v>
      </c>
      <c r="BF408" s="144">
        <f t="shared" si="55"/>
        <v>0</v>
      </c>
      <c r="BG408" s="144">
        <f t="shared" si="56"/>
        <v>0</v>
      </c>
      <c r="BH408" s="144">
        <f t="shared" si="57"/>
        <v>0</v>
      </c>
      <c r="BI408" s="144">
        <f t="shared" si="58"/>
        <v>0</v>
      </c>
      <c r="BJ408" s="15" t="s">
        <v>87</v>
      </c>
      <c r="BK408" s="144">
        <f t="shared" si="59"/>
        <v>0</v>
      </c>
      <c r="BL408" s="15" t="s">
        <v>149</v>
      </c>
      <c r="BM408" s="143" t="s">
        <v>739</v>
      </c>
    </row>
    <row r="409" spans="2:65" s="1" customFormat="1" ht="16.5" customHeight="1">
      <c r="B409" s="30"/>
      <c r="C409" s="160" t="s">
        <v>740</v>
      </c>
      <c r="D409" s="160" t="s">
        <v>280</v>
      </c>
      <c r="E409" s="161" t="s">
        <v>741</v>
      </c>
      <c r="F409" s="162" t="s">
        <v>742</v>
      </c>
      <c r="G409" s="163" t="s">
        <v>200</v>
      </c>
      <c r="H409" s="164">
        <v>45</v>
      </c>
      <c r="I409" s="165"/>
      <c r="J409" s="166">
        <f t="shared" si="50"/>
        <v>0</v>
      </c>
      <c r="K409" s="167"/>
      <c r="L409" s="168"/>
      <c r="M409" s="169" t="s">
        <v>1</v>
      </c>
      <c r="N409" s="170" t="s">
        <v>44</v>
      </c>
      <c r="P409" s="141">
        <f t="shared" si="51"/>
        <v>0</v>
      </c>
      <c r="Q409" s="141">
        <v>0.04</v>
      </c>
      <c r="R409" s="141">
        <f t="shared" si="52"/>
        <v>1.8</v>
      </c>
      <c r="S409" s="141">
        <v>0</v>
      </c>
      <c r="T409" s="142">
        <f t="shared" si="53"/>
        <v>0</v>
      </c>
      <c r="AR409" s="143" t="s">
        <v>175</v>
      </c>
      <c r="AT409" s="143" t="s">
        <v>280</v>
      </c>
      <c r="AU409" s="143" t="s">
        <v>89</v>
      </c>
      <c r="AY409" s="15" t="s">
        <v>143</v>
      </c>
      <c r="BE409" s="144">
        <f t="shared" si="54"/>
        <v>0</v>
      </c>
      <c r="BF409" s="144">
        <f t="shared" si="55"/>
        <v>0</v>
      </c>
      <c r="BG409" s="144">
        <f t="shared" si="56"/>
        <v>0</v>
      </c>
      <c r="BH409" s="144">
        <f t="shared" si="57"/>
        <v>0</v>
      </c>
      <c r="BI409" s="144">
        <f t="shared" si="58"/>
        <v>0</v>
      </c>
      <c r="BJ409" s="15" t="s">
        <v>87</v>
      </c>
      <c r="BK409" s="144">
        <f t="shared" si="59"/>
        <v>0</v>
      </c>
      <c r="BL409" s="15" t="s">
        <v>149</v>
      </c>
      <c r="BM409" s="143" t="s">
        <v>743</v>
      </c>
    </row>
    <row r="410" spans="2:65" s="1" customFormat="1" ht="24.2" customHeight="1">
      <c r="B410" s="30"/>
      <c r="C410" s="160" t="s">
        <v>744</v>
      </c>
      <c r="D410" s="160" t="s">
        <v>280</v>
      </c>
      <c r="E410" s="161" t="s">
        <v>745</v>
      </c>
      <c r="F410" s="162" t="s">
        <v>746</v>
      </c>
      <c r="G410" s="163" t="s">
        <v>200</v>
      </c>
      <c r="H410" s="164">
        <v>45</v>
      </c>
      <c r="I410" s="165"/>
      <c r="J410" s="166">
        <f t="shared" si="50"/>
        <v>0</v>
      </c>
      <c r="K410" s="167"/>
      <c r="L410" s="168"/>
      <c r="M410" s="169" t="s">
        <v>1</v>
      </c>
      <c r="N410" s="170" t="s">
        <v>44</v>
      </c>
      <c r="P410" s="141">
        <f t="shared" si="51"/>
        <v>0</v>
      </c>
      <c r="Q410" s="141">
        <v>4.8300000000000003E-2</v>
      </c>
      <c r="R410" s="141">
        <f t="shared" si="52"/>
        <v>2.1735000000000002</v>
      </c>
      <c r="S410" s="141">
        <v>0</v>
      </c>
      <c r="T410" s="142">
        <f t="shared" si="53"/>
        <v>0</v>
      </c>
      <c r="AR410" s="143" t="s">
        <v>175</v>
      </c>
      <c r="AT410" s="143" t="s">
        <v>280</v>
      </c>
      <c r="AU410" s="143" t="s">
        <v>89</v>
      </c>
      <c r="AY410" s="15" t="s">
        <v>143</v>
      </c>
      <c r="BE410" s="144">
        <f t="shared" si="54"/>
        <v>0</v>
      </c>
      <c r="BF410" s="144">
        <f t="shared" si="55"/>
        <v>0</v>
      </c>
      <c r="BG410" s="144">
        <f t="shared" si="56"/>
        <v>0</v>
      </c>
      <c r="BH410" s="144">
        <f t="shared" si="57"/>
        <v>0</v>
      </c>
      <c r="BI410" s="144">
        <f t="shared" si="58"/>
        <v>0</v>
      </c>
      <c r="BJ410" s="15" t="s">
        <v>87</v>
      </c>
      <c r="BK410" s="144">
        <f t="shared" si="59"/>
        <v>0</v>
      </c>
      <c r="BL410" s="15" t="s">
        <v>149</v>
      </c>
      <c r="BM410" s="143" t="s">
        <v>747</v>
      </c>
    </row>
    <row r="411" spans="2:65" s="1" customFormat="1" ht="24.2" customHeight="1">
      <c r="B411" s="30"/>
      <c r="C411" s="160" t="s">
        <v>748</v>
      </c>
      <c r="D411" s="160" t="s">
        <v>280</v>
      </c>
      <c r="E411" s="161" t="s">
        <v>749</v>
      </c>
      <c r="F411" s="162" t="s">
        <v>750</v>
      </c>
      <c r="G411" s="163" t="s">
        <v>200</v>
      </c>
      <c r="H411" s="164">
        <v>24</v>
      </c>
      <c r="I411" s="165"/>
      <c r="J411" s="166">
        <f t="shared" si="50"/>
        <v>0</v>
      </c>
      <c r="K411" s="167"/>
      <c r="L411" s="168"/>
      <c r="M411" s="169" t="s">
        <v>1</v>
      </c>
      <c r="N411" s="170" t="s">
        <v>44</v>
      </c>
      <c r="P411" s="141">
        <f t="shared" si="51"/>
        <v>0</v>
      </c>
      <c r="Q411" s="141">
        <v>6.5670000000000006E-2</v>
      </c>
      <c r="R411" s="141">
        <f t="shared" si="52"/>
        <v>1.5760800000000001</v>
      </c>
      <c r="S411" s="141">
        <v>0</v>
      </c>
      <c r="T411" s="142">
        <f t="shared" si="53"/>
        <v>0</v>
      </c>
      <c r="AR411" s="143" t="s">
        <v>175</v>
      </c>
      <c r="AT411" s="143" t="s">
        <v>280</v>
      </c>
      <c r="AU411" s="143" t="s">
        <v>89</v>
      </c>
      <c r="AY411" s="15" t="s">
        <v>143</v>
      </c>
      <c r="BE411" s="144">
        <f t="shared" si="54"/>
        <v>0</v>
      </c>
      <c r="BF411" s="144">
        <f t="shared" si="55"/>
        <v>0</v>
      </c>
      <c r="BG411" s="144">
        <f t="shared" si="56"/>
        <v>0</v>
      </c>
      <c r="BH411" s="144">
        <f t="shared" si="57"/>
        <v>0</v>
      </c>
      <c r="BI411" s="144">
        <f t="shared" si="58"/>
        <v>0</v>
      </c>
      <c r="BJ411" s="15" t="s">
        <v>87</v>
      </c>
      <c r="BK411" s="144">
        <f t="shared" si="59"/>
        <v>0</v>
      </c>
      <c r="BL411" s="15" t="s">
        <v>149</v>
      </c>
      <c r="BM411" s="143" t="s">
        <v>751</v>
      </c>
    </row>
    <row r="412" spans="2:65" s="12" customFormat="1" ht="11.25">
      <c r="B412" s="145"/>
      <c r="D412" s="146" t="s">
        <v>169</v>
      </c>
      <c r="E412" s="152" t="s">
        <v>1</v>
      </c>
      <c r="F412" s="147" t="s">
        <v>752</v>
      </c>
      <c r="H412" s="148">
        <v>12</v>
      </c>
      <c r="I412" s="149"/>
      <c r="L412" s="145"/>
      <c r="M412" s="150"/>
      <c r="T412" s="151"/>
      <c r="AT412" s="152" t="s">
        <v>169</v>
      </c>
      <c r="AU412" s="152" t="s">
        <v>89</v>
      </c>
      <c r="AV412" s="12" t="s">
        <v>89</v>
      </c>
      <c r="AW412" s="12" t="s">
        <v>36</v>
      </c>
      <c r="AX412" s="12" t="s">
        <v>79</v>
      </c>
      <c r="AY412" s="152" t="s">
        <v>143</v>
      </c>
    </row>
    <row r="413" spans="2:65" s="12" customFormat="1" ht="11.25">
      <c r="B413" s="145"/>
      <c r="D413" s="146" t="s">
        <v>169</v>
      </c>
      <c r="E413" s="152" t="s">
        <v>1</v>
      </c>
      <c r="F413" s="147" t="s">
        <v>753</v>
      </c>
      <c r="H413" s="148">
        <v>12</v>
      </c>
      <c r="I413" s="149"/>
      <c r="L413" s="145"/>
      <c r="M413" s="150"/>
      <c r="T413" s="151"/>
      <c r="AT413" s="152" t="s">
        <v>169</v>
      </c>
      <c r="AU413" s="152" t="s">
        <v>89</v>
      </c>
      <c r="AV413" s="12" t="s">
        <v>89</v>
      </c>
      <c r="AW413" s="12" t="s">
        <v>36</v>
      </c>
      <c r="AX413" s="12" t="s">
        <v>79</v>
      </c>
      <c r="AY413" s="152" t="s">
        <v>143</v>
      </c>
    </row>
    <row r="414" spans="2:65" s="13" customFormat="1" ht="11.25">
      <c r="B414" s="153"/>
      <c r="D414" s="146" t="s">
        <v>169</v>
      </c>
      <c r="E414" s="154" t="s">
        <v>1</v>
      </c>
      <c r="F414" s="155" t="s">
        <v>232</v>
      </c>
      <c r="H414" s="156">
        <v>24</v>
      </c>
      <c r="I414" s="157"/>
      <c r="L414" s="153"/>
      <c r="M414" s="158"/>
      <c r="T414" s="159"/>
      <c r="AT414" s="154" t="s">
        <v>169</v>
      </c>
      <c r="AU414" s="154" t="s">
        <v>89</v>
      </c>
      <c r="AV414" s="13" t="s">
        <v>149</v>
      </c>
      <c r="AW414" s="13" t="s">
        <v>36</v>
      </c>
      <c r="AX414" s="13" t="s">
        <v>87</v>
      </c>
      <c r="AY414" s="154" t="s">
        <v>143</v>
      </c>
    </row>
    <row r="415" spans="2:65" s="1" customFormat="1" ht="21.75" customHeight="1">
      <c r="B415" s="30"/>
      <c r="C415" s="160" t="s">
        <v>754</v>
      </c>
      <c r="D415" s="160" t="s">
        <v>280</v>
      </c>
      <c r="E415" s="161" t="s">
        <v>755</v>
      </c>
      <c r="F415" s="162" t="s">
        <v>756</v>
      </c>
      <c r="G415" s="163" t="s">
        <v>200</v>
      </c>
      <c r="H415" s="164">
        <v>17</v>
      </c>
      <c r="I415" s="165"/>
      <c r="J415" s="166">
        <f>ROUND(I415*H415,2)</f>
        <v>0</v>
      </c>
      <c r="K415" s="167"/>
      <c r="L415" s="168"/>
      <c r="M415" s="169" t="s">
        <v>1</v>
      </c>
      <c r="N415" s="170" t="s">
        <v>44</v>
      </c>
      <c r="P415" s="141">
        <f>O415*H415</f>
        <v>0</v>
      </c>
      <c r="Q415" s="141">
        <v>6.0999999999999999E-2</v>
      </c>
      <c r="R415" s="141">
        <f>Q415*H415</f>
        <v>1.0369999999999999</v>
      </c>
      <c r="S415" s="141">
        <v>0</v>
      </c>
      <c r="T415" s="142">
        <f>S415*H415</f>
        <v>0</v>
      </c>
      <c r="AR415" s="143" t="s">
        <v>175</v>
      </c>
      <c r="AT415" s="143" t="s">
        <v>280</v>
      </c>
      <c r="AU415" s="143" t="s">
        <v>89</v>
      </c>
      <c r="AY415" s="15" t="s">
        <v>143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5" t="s">
        <v>87</v>
      </c>
      <c r="BK415" s="144">
        <f>ROUND(I415*H415,2)</f>
        <v>0</v>
      </c>
      <c r="BL415" s="15" t="s">
        <v>149</v>
      </c>
      <c r="BM415" s="143" t="s">
        <v>757</v>
      </c>
    </row>
    <row r="416" spans="2:65" s="12" customFormat="1" ht="11.25">
      <c r="B416" s="145"/>
      <c r="D416" s="146" t="s">
        <v>169</v>
      </c>
      <c r="E416" s="152" t="s">
        <v>1</v>
      </c>
      <c r="F416" s="147" t="s">
        <v>758</v>
      </c>
      <c r="H416" s="148">
        <v>9</v>
      </c>
      <c r="I416" s="149"/>
      <c r="L416" s="145"/>
      <c r="M416" s="150"/>
      <c r="T416" s="151"/>
      <c r="AT416" s="152" t="s">
        <v>169</v>
      </c>
      <c r="AU416" s="152" t="s">
        <v>89</v>
      </c>
      <c r="AV416" s="12" t="s">
        <v>89</v>
      </c>
      <c r="AW416" s="12" t="s">
        <v>36</v>
      </c>
      <c r="AX416" s="12" t="s">
        <v>79</v>
      </c>
      <c r="AY416" s="152" t="s">
        <v>143</v>
      </c>
    </row>
    <row r="417" spans="2:65" s="12" customFormat="1" ht="11.25">
      <c r="B417" s="145"/>
      <c r="D417" s="146" t="s">
        <v>169</v>
      </c>
      <c r="E417" s="152" t="s">
        <v>1</v>
      </c>
      <c r="F417" s="147" t="s">
        <v>759</v>
      </c>
      <c r="H417" s="148">
        <v>8</v>
      </c>
      <c r="I417" s="149"/>
      <c r="L417" s="145"/>
      <c r="M417" s="150"/>
      <c r="T417" s="151"/>
      <c r="AT417" s="152" t="s">
        <v>169</v>
      </c>
      <c r="AU417" s="152" t="s">
        <v>89</v>
      </c>
      <c r="AV417" s="12" t="s">
        <v>89</v>
      </c>
      <c r="AW417" s="12" t="s">
        <v>36</v>
      </c>
      <c r="AX417" s="12" t="s">
        <v>79</v>
      </c>
      <c r="AY417" s="152" t="s">
        <v>143</v>
      </c>
    </row>
    <row r="418" spans="2:65" s="13" customFormat="1" ht="11.25">
      <c r="B418" s="153"/>
      <c r="D418" s="146" t="s">
        <v>169</v>
      </c>
      <c r="E418" s="154" t="s">
        <v>1</v>
      </c>
      <c r="F418" s="155" t="s">
        <v>232</v>
      </c>
      <c r="H418" s="156">
        <v>17</v>
      </c>
      <c r="I418" s="157"/>
      <c r="L418" s="153"/>
      <c r="M418" s="158"/>
      <c r="T418" s="159"/>
      <c r="AT418" s="154" t="s">
        <v>169</v>
      </c>
      <c r="AU418" s="154" t="s">
        <v>89</v>
      </c>
      <c r="AV418" s="13" t="s">
        <v>149</v>
      </c>
      <c r="AW418" s="13" t="s">
        <v>36</v>
      </c>
      <c r="AX418" s="13" t="s">
        <v>87</v>
      </c>
      <c r="AY418" s="154" t="s">
        <v>143</v>
      </c>
    </row>
    <row r="419" spans="2:65" s="1" customFormat="1" ht="21.75" customHeight="1">
      <c r="B419" s="30"/>
      <c r="C419" s="160" t="s">
        <v>760</v>
      </c>
      <c r="D419" s="160" t="s">
        <v>280</v>
      </c>
      <c r="E419" s="161" t="s">
        <v>761</v>
      </c>
      <c r="F419" s="162" t="s">
        <v>762</v>
      </c>
      <c r="G419" s="163" t="s">
        <v>763</v>
      </c>
      <c r="H419" s="164">
        <v>112</v>
      </c>
      <c r="I419" s="165"/>
      <c r="J419" s="166">
        <f t="shared" ref="J419:J424" si="60">ROUND(I419*H419,2)</f>
        <v>0</v>
      </c>
      <c r="K419" s="167"/>
      <c r="L419" s="168"/>
      <c r="M419" s="169" t="s">
        <v>1</v>
      </c>
      <c r="N419" s="170" t="s">
        <v>44</v>
      </c>
      <c r="P419" s="141">
        <f t="shared" ref="P419:P424" si="61">O419*H419</f>
        <v>0</v>
      </c>
      <c r="Q419" s="141">
        <v>6.0999999999999999E-2</v>
      </c>
      <c r="R419" s="141">
        <f t="shared" ref="R419:R424" si="62">Q419*H419</f>
        <v>6.8319999999999999</v>
      </c>
      <c r="S419" s="141">
        <v>0</v>
      </c>
      <c r="T419" s="142">
        <f t="shared" ref="T419:T424" si="63">S419*H419</f>
        <v>0</v>
      </c>
      <c r="AR419" s="143" t="s">
        <v>175</v>
      </c>
      <c r="AT419" s="143" t="s">
        <v>280</v>
      </c>
      <c r="AU419" s="143" t="s">
        <v>89</v>
      </c>
      <c r="AY419" s="15" t="s">
        <v>143</v>
      </c>
      <c r="BE419" s="144">
        <f t="shared" ref="BE419:BE424" si="64">IF(N419="základní",J419,0)</f>
        <v>0</v>
      </c>
      <c r="BF419" s="144">
        <f t="shared" ref="BF419:BF424" si="65">IF(N419="snížená",J419,0)</f>
        <v>0</v>
      </c>
      <c r="BG419" s="144">
        <f t="shared" ref="BG419:BG424" si="66">IF(N419="zákl. přenesená",J419,0)</f>
        <v>0</v>
      </c>
      <c r="BH419" s="144">
        <f t="shared" ref="BH419:BH424" si="67">IF(N419="sníž. přenesená",J419,0)</f>
        <v>0</v>
      </c>
      <c r="BI419" s="144">
        <f t="shared" ref="BI419:BI424" si="68">IF(N419="nulová",J419,0)</f>
        <v>0</v>
      </c>
      <c r="BJ419" s="15" t="s">
        <v>87</v>
      </c>
      <c r="BK419" s="144">
        <f t="shared" ref="BK419:BK424" si="69">ROUND(I419*H419,2)</f>
        <v>0</v>
      </c>
      <c r="BL419" s="15" t="s">
        <v>149</v>
      </c>
      <c r="BM419" s="143" t="s">
        <v>764</v>
      </c>
    </row>
    <row r="420" spans="2:65" s="1" customFormat="1" ht="16.5" customHeight="1">
      <c r="B420" s="30"/>
      <c r="C420" s="160" t="s">
        <v>765</v>
      </c>
      <c r="D420" s="160" t="s">
        <v>280</v>
      </c>
      <c r="E420" s="161" t="s">
        <v>766</v>
      </c>
      <c r="F420" s="162" t="s">
        <v>767</v>
      </c>
      <c r="G420" s="163" t="s">
        <v>763</v>
      </c>
      <c r="H420" s="164">
        <v>101</v>
      </c>
      <c r="I420" s="165"/>
      <c r="J420" s="166">
        <f t="shared" si="60"/>
        <v>0</v>
      </c>
      <c r="K420" s="167"/>
      <c r="L420" s="168"/>
      <c r="M420" s="169" t="s">
        <v>1</v>
      </c>
      <c r="N420" s="170" t="s">
        <v>44</v>
      </c>
      <c r="P420" s="141">
        <f t="shared" si="61"/>
        <v>0</v>
      </c>
      <c r="Q420" s="141">
        <v>6.0999999999999999E-2</v>
      </c>
      <c r="R420" s="141">
        <f t="shared" si="62"/>
        <v>6.1609999999999996</v>
      </c>
      <c r="S420" s="141">
        <v>0</v>
      </c>
      <c r="T420" s="142">
        <f t="shared" si="63"/>
        <v>0</v>
      </c>
      <c r="AR420" s="143" t="s">
        <v>175</v>
      </c>
      <c r="AT420" s="143" t="s">
        <v>280</v>
      </c>
      <c r="AU420" s="143" t="s">
        <v>89</v>
      </c>
      <c r="AY420" s="15" t="s">
        <v>143</v>
      </c>
      <c r="BE420" s="144">
        <f t="shared" si="64"/>
        <v>0</v>
      </c>
      <c r="BF420" s="144">
        <f t="shared" si="65"/>
        <v>0</v>
      </c>
      <c r="BG420" s="144">
        <f t="shared" si="66"/>
        <v>0</v>
      </c>
      <c r="BH420" s="144">
        <f t="shared" si="67"/>
        <v>0</v>
      </c>
      <c r="BI420" s="144">
        <f t="shared" si="68"/>
        <v>0</v>
      </c>
      <c r="BJ420" s="15" t="s">
        <v>87</v>
      </c>
      <c r="BK420" s="144">
        <f t="shared" si="69"/>
        <v>0</v>
      </c>
      <c r="BL420" s="15" t="s">
        <v>149</v>
      </c>
      <c r="BM420" s="143" t="s">
        <v>768</v>
      </c>
    </row>
    <row r="421" spans="2:65" s="1" customFormat="1" ht="49.15" customHeight="1">
      <c r="B421" s="30"/>
      <c r="C421" s="131" t="s">
        <v>769</v>
      </c>
      <c r="D421" s="131" t="s">
        <v>145</v>
      </c>
      <c r="E421" s="132" t="s">
        <v>770</v>
      </c>
      <c r="F421" s="133" t="s">
        <v>771</v>
      </c>
      <c r="G421" s="134" t="s">
        <v>200</v>
      </c>
      <c r="H421" s="135">
        <v>931</v>
      </c>
      <c r="I421" s="136"/>
      <c r="J421" s="137">
        <f t="shared" si="60"/>
        <v>0</v>
      </c>
      <c r="K421" s="138"/>
      <c r="L421" s="30"/>
      <c r="M421" s="139" t="s">
        <v>1</v>
      </c>
      <c r="N421" s="140" t="s">
        <v>44</v>
      </c>
      <c r="P421" s="141">
        <f t="shared" si="61"/>
        <v>0</v>
      </c>
      <c r="Q421" s="141">
        <v>0.12949959999999999</v>
      </c>
      <c r="R421" s="141">
        <f t="shared" si="62"/>
        <v>120.56412759999999</v>
      </c>
      <c r="S421" s="141">
        <v>0</v>
      </c>
      <c r="T421" s="142">
        <f t="shared" si="63"/>
        <v>0</v>
      </c>
      <c r="AR421" s="143" t="s">
        <v>149</v>
      </c>
      <c r="AT421" s="143" t="s">
        <v>145</v>
      </c>
      <c r="AU421" s="143" t="s">
        <v>89</v>
      </c>
      <c r="AY421" s="15" t="s">
        <v>143</v>
      </c>
      <c r="BE421" s="144">
        <f t="shared" si="64"/>
        <v>0</v>
      </c>
      <c r="BF421" s="144">
        <f t="shared" si="65"/>
        <v>0</v>
      </c>
      <c r="BG421" s="144">
        <f t="shared" si="66"/>
        <v>0</v>
      </c>
      <c r="BH421" s="144">
        <f t="shared" si="67"/>
        <v>0</v>
      </c>
      <c r="BI421" s="144">
        <f t="shared" si="68"/>
        <v>0</v>
      </c>
      <c r="BJ421" s="15" t="s">
        <v>87</v>
      </c>
      <c r="BK421" s="144">
        <f t="shared" si="69"/>
        <v>0</v>
      </c>
      <c r="BL421" s="15" t="s">
        <v>149</v>
      </c>
      <c r="BM421" s="143" t="s">
        <v>772</v>
      </c>
    </row>
    <row r="422" spans="2:65" s="1" customFormat="1" ht="16.5" customHeight="1">
      <c r="B422" s="30"/>
      <c r="C422" s="160" t="s">
        <v>773</v>
      </c>
      <c r="D422" s="160" t="s">
        <v>280</v>
      </c>
      <c r="E422" s="161" t="s">
        <v>774</v>
      </c>
      <c r="F422" s="162" t="s">
        <v>775</v>
      </c>
      <c r="G422" s="163" t="s">
        <v>200</v>
      </c>
      <c r="H422" s="164">
        <v>810</v>
      </c>
      <c r="I422" s="165"/>
      <c r="J422" s="166">
        <f t="shared" si="60"/>
        <v>0</v>
      </c>
      <c r="K422" s="167"/>
      <c r="L422" s="168"/>
      <c r="M422" s="169" t="s">
        <v>1</v>
      </c>
      <c r="N422" s="170" t="s">
        <v>44</v>
      </c>
      <c r="P422" s="141">
        <f t="shared" si="61"/>
        <v>0</v>
      </c>
      <c r="Q422" s="141">
        <v>4.4999999999999998E-2</v>
      </c>
      <c r="R422" s="141">
        <f t="shared" si="62"/>
        <v>36.449999999999996</v>
      </c>
      <c r="S422" s="141">
        <v>0</v>
      </c>
      <c r="T422" s="142">
        <f t="shared" si="63"/>
        <v>0</v>
      </c>
      <c r="AR422" s="143" t="s">
        <v>175</v>
      </c>
      <c r="AT422" s="143" t="s">
        <v>280</v>
      </c>
      <c r="AU422" s="143" t="s">
        <v>89</v>
      </c>
      <c r="AY422" s="15" t="s">
        <v>143</v>
      </c>
      <c r="BE422" s="144">
        <f t="shared" si="64"/>
        <v>0</v>
      </c>
      <c r="BF422" s="144">
        <f t="shared" si="65"/>
        <v>0</v>
      </c>
      <c r="BG422" s="144">
        <f t="shared" si="66"/>
        <v>0</v>
      </c>
      <c r="BH422" s="144">
        <f t="shared" si="67"/>
        <v>0</v>
      </c>
      <c r="BI422" s="144">
        <f t="shared" si="68"/>
        <v>0</v>
      </c>
      <c r="BJ422" s="15" t="s">
        <v>87</v>
      </c>
      <c r="BK422" s="144">
        <f t="shared" si="69"/>
        <v>0</v>
      </c>
      <c r="BL422" s="15" t="s">
        <v>149</v>
      </c>
      <c r="BM422" s="143" t="s">
        <v>776</v>
      </c>
    </row>
    <row r="423" spans="2:65" s="1" customFormat="1" ht="21.75" customHeight="1">
      <c r="B423" s="30"/>
      <c r="C423" s="160" t="s">
        <v>777</v>
      </c>
      <c r="D423" s="160" t="s">
        <v>280</v>
      </c>
      <c r="E423" s="161" t="s">
        <v>778</v>
      </c>
      <c r="F423" s="162" t="s">
        <v>779</v>
      </c>
      <c r="G423" s="163" t="s">
        <v>200</v>
      </c>
      <c r="H423" s="164">
        <v>50</v>
      </c>
      <c r="I423" s="165"/>
      <c r="J423" s="166">
        <f t="shared" si="60"/>
        <v>0</v>
      </c>
      <c r="K423" s="167"/>
      <c r="L423" s="168"/>
      <c r="M423" s="169" t="s">
        <v>1</v>
      </c>
      <c r="N423" s="170" t="s">
        <v>44</v>
      </c>
      <c r="P423" s="141">
        <f t="shared" si="61"/>
        <v>0</v>
      </c>
      <c r="Q423" s="141">
        <v>4.8000000000000001E-2</v>
      </c>
      <c r="R423" s="141">
        <f t="shared" si="62"/>
        <v>2.4</v>
      </c>
      <c r="S423" s="141">
        <v>0</v>
      </c>
      <c r="T423" s="142">
        <f t="shared" si="63"/>
        <v>0</v>
      </c>
      <c r="AR423" s="143" t="s">
        <v>175</v>
      </c>
      <c r="AT423" s="143" t="s">
        <v>280</v>
      </c>
      <c r="AU423" s="143" t="s">
        <v>89</v>
      </c>
      <c r="AY423" s="15" t="s">
        <v>143</v>
      </c>
      <c r="BE423" s="144">
        <f t="shared" si="64"/>
        <v>0</v>
      </c>
      <c r="BF423" s="144">
        <f t="shared" si="65"/>
        <v>0</v>
      </c>
      <c r="BG423" s="144">
        <f t="shared" si="66"/>
        <v>0</v>
      </c>
      <c r="BH423" s="144">
        <f t="shared" si="67"/>
        <v>0</v>
      </c>
      <c r="BI423" s="144">
        <f t="shared" si="68"/>
        <v>0</v>
      </c>
      <c r="BJ423" s="15" t="s">
        <v>87</v>
      </c>
      <c r="BK423" s="144">
        <f t="shared" si="69"/>
        <v>0</v>
      </c>
      <c r="BL423" s="15" t="s">
        <v>149</v>
      </c>
      <c r="BM423" s="143" t="s">
        <v>780</v>
      </c>
    </row>
    <row r="424" spans="2:65" s="1" customFormat="1" ht="21.75" customHeight="1">
      <c r="B424" s="30"/>
      <c r="C424" s="160" t="s">
        <v>781</v>
      </c>
      <c r="D424" s="160" t="s">
        <v>280</v>
      </c>
      <c r="E424" s="161" t="s">
        <v>782</v>
      </c>
      <c r="F424" s="162" t="s">
        <v>756</v>
      </c>
      <c r="G424" s="163" t="s">
        <v>200</v>
      </c>
      <c r="H424" s="164">
        <v>71</v>
      </c>
      <c r="I424" s="165"/>
      <c r="J424" s="166">
        <f t="shared" si="60"/>
        <v>0</v>
      </c>
      <c r="K424" s="167"/>
      <c r="L424" s="168"/>
      <c r="M424" s="169" t="s">
        <v>1</v>
      </c>
      <c r="N424" s="170" t="s">
        <v>44</v>
      </c>
      <c r="P424" s="141">
        <f t="shared" si="61"/>
        <v>0</v>
      </c>
      <c r="Q424" s="141">
        <v>6.0999999999999999E-2</v>
      </c>
      <c r="R424" s="141">
        <f t="shared" si="62"/>
        <v>4.3309999999999995</v>
      </c>
      <c r="S424" s="141">
        <v>0</v>
      </c>
      <c r="T424" s="142">
        <f t="shared" si="63"/>
        <v>0</v>
      </c>
      <c r="AR424" s="143" t="s">
        <v>175</v>
      </c>
      <c r="AT424" s="143" t="s">
        <v>280</v>
      </c>
      <c r="AU424" s="143" t="s">
        <v>89</v>
      </c>
      <c r="AY424" s="15" t="s">
        <v>143</v>
      </c>
      <c r="BE424" s="144">
        <f t="shared" si="64"/>
        <v>0</v>
      </c>
      <c r="BF424" s="144">
        <f t="shared" si="65"/>
        <v>0</v>
      </c>
      <c r="BG424" s="144">
        <f t="shared" si="66"/>
        <v>0</v>
      </c>
      <c r="BH424" s="144">
        <f t="shared" si="67"/>
        <v>0</v>
      </c>
      <c r="BI424" s="144">
        <f t="shared" si="68"/>
        <v>0</v>
      </c>
      <c r="BJ424" s="15" t="s">
        <v>87</v>
      </c>
      <c r="BK424" s="144">
        <f t="shared" si="69"/>
        <v>0</v>
      </c>
      <c r="BL424" s="15" t="s">
        <v>149</v>
      </c>
      <c r="BM424" s="143" t="s">
        <v>783</v>
      </c>
    </row>
    <row r="425" spans="2:65" s="12" customFormat="1" ht="11.25">
      <c r="B425" s="145"/>
      <c r="D425" s="146" t="s">
        <v>169</v>
      </c>
      <c r="E425" s="152" t="s">
        <v>1</v>
      </c>
      <c r="F425" s="147" t="s">
        <v>784</v>
      </c>
      <c r="H425" s="148">
        <v>6</v>
      </c>
      <c r="I425" s="149"/>
      <c r="L425" s="145"/>
      <c r="M425" s="150"/>
      <c r="T425" s="151"/>
      <c r="AT425" s="152" t="s">
        <v>169</v>
      </c>
      <c r="AU425" s="152" t="s">
        <v>89</v>
      </c>
      <c r="AV425" s="12" t="s">
        <v>89</v>
      </c>
      <c r="AW425" s="12" t="s">
        <v>36</v>
      </c>
      <c r="AX425" s="12" t="s">
        <v>79</v>
      </c>
      <c r="AY425" s="152" t="s">
        <v>143</v>
      </c>
    </row>
    <row r="426" spans="2:65" s="12" customFormat="1" ht="11.25">
      <c r="B426" s="145"/>
      <c r="D426" s="146" t="s">
        <v>169</v>
      </c>
      <c r="E426" s="152" t="s">
        <v>1</v>
      </c>
      <c r="F426" s="147" t="s">
        <v>785</v>
      </c>
      <c r="H426" s="148">
        <v>65</v>
      </c>
      <c r="I426" s="149"/>
      <c r="L426" s="145"/>
      <c r="M426" s="150"/>
      <c r="T426" s="151"/>
      <c r="AT426" s="152" t="s">
        <v>169</v>
      </c>
      <c r="AU426" s="152" t="s">
        <v>89</v>
      </c>
      <c r="AV426" s="12" t="s">
        <v>89</v>
      </c>
      <c r="AW426" s="12" t="s">
        <v>36</v>
      </c>
      <c r="AX426" s="12" t="s">
        <v>79</v>
      </c>
      <c r="AY426" s="152" t="s">
        <v>143</v>
      </c>
    </row>
    <row r="427" spans="2:65" s="13" customFormat="1" ht="11.25">
      <c r="B427" s="153"/>
      <c r="D427" s="146" t="s">
        <v>169</v>
      </c>
      <c r="E427" s="154" t="s">
        <v>1</v>
      </c>
      <c r="F427" s="155" t="s">
        <v>232</v>
      </c>
      <c r="H427" s="156">
        <v>71</v>
      </c>
      <c r="I427" s="157"/>
      <c r="L427" s="153"/>
      <c r="M427" s="158"/>
      <c r="T427" s="159"/>
      <c r="AT427" s="154" t="s">
        <v>169</v>
      </c>
      <c r="AU427" s="154" t="s">
        <v>89</v>
      </c>
      <c r="AV427" s="13" t="s">
        <v>149</v>
      </c>
      <c r="AW427" s="13" t="s">
        <v>36</v>
      </c>
      <c r="AX427" s="13" t="s">
        <v>87</v>
      </c>
      <c r="AY427" s="154" t="s">
        <v>143</v>
      </c>
    </row>
    <row r="428" spans="2:65" s="1" customFormat="1" ht="24.2" customHeight="1">
      <c r="B428" s="30"/>
      <c r="C428" s="131" t="s">
        <v>786</v>
      </c>
      <c r="D428" s="131" t="s">
        <v>145</v>
      </c>
      <c r="E428" s="132" t="s">
        <v>787</v>
      </c>
      <c r="F428" s="133" t="s">
        <v>788</v>
      </c>
      <c r="G428" s="134" t="s">
        <v>200</v>
      </c>
      <c r="H428" s="135">
        <v>80</v>
      </c>
      <c r="I428" s="136"/>
      <c r="J428" s="137">
        <f t="shared" ref="J428:J435" si="70">ROUND(I428*H428,2)</f>
        <v>0</v>
      </c>
      <c r="K428" s="138"/>
      <c r="L428" s="30"/>
      <c r="M428" s="139" t="s">
        <v>1</v>
      </c>
      <c r="N428" s="140" t="s">
        <v>44</v>
      </c>
      <c r="P428" s="141">
        <f t="shared" ref="P428:P435" si="71">O428*H428</f>
        <v>0</v>
      </c>
      <c r="Q428" s="141">
        <v>1.995E-6</v>
      </c>
      <c r="R428" s="141">
        <f t="shared" ref="R428:R435" si="72">Q428*H428</f>
        <v>1.596E-4</v>
      </c>
      <c r="S428" s="141">
        <v>0</v>
      </c>
      <c r="T428" s="142">
        <f t="shared" ref="T428:T435" si="73">S428*H428</f>
        <v>0</v>
      </c>
      <c r="AR428" s="143" t="s">
        <v>149</v>
      </c>
      <c r="AT428" s="143" t="s">
        <v>145</v>
      </c>
      <c r="AU428" s="143" t="s">
        <v>89</v>
      </c>
      <c r="AY428" s="15" t="s">
        <v>143</v>
      </c>
      <c r="BE428" s="144">
        <f t="shared" ref="BE428:BE435" si="74">IF(N428="základní",J428,0)</f>
        <v>0</v>
      </c>
      <c r="BF428" s="144">
        <f t="shared" ref="BF428:BF435" si="75">IF(N428="snížená",J428,0)</f>
        <v>0</v>
      </c>
      <c r="BG428" s="144">
        <f t="shared" ref="BG428:BG435" si="76">IF(N428="zákl. přenesená",J428,0)</f>
        <v>0</v>
      </c>
      <c r="BH428" s="144">
        <f t="shared" ref="BH428:BH435" si="77">IF(N428="sníž. přenesená",J428,0)</f>
        <v>0</v>
      </c>
      <c r="BI428" s="144">
        <f t="shared" ref="BI428:BI435" si="78">IF(N428="nulová",J428,0)</f>
        <v>0</v>
      </c>
      <c r="BJ428" s="15" t="s">
        <v>87</v>
      </c>
      <c r="BK428" s="144">
        <f t="shared" ref="BK428:BK435" si="79">ROUND(I428*H428,2)</f>
        <v>0</v>
      </c>
      <c r="BL428" s="15" t="s">
        <v>149</v>
      </c>
      <c r="BM428" s="143" t="s">
        <v>789</v>
      </c>
    </row>
    <row r="429" spans="2:65" s="1" customFormat="1" ht="62.65" customHeight="1">
      <c r="B429" s="30"/>
      <c r="C429" s="131" t="s">
        <v>790</v>
      </c>
      <c r="D429" s="131" t="s">
        <v>145</v>
      </c>
      <c r="E429" s="132" t="s">
        <v>791</v>
      </c>
      <c r="F429" s="133" t="s">
        <v>792</v>
      </c>
      <c r="G429" s="134" t="s">
        <v>200</v>
      </c>
      <c r="H429" s="135">
        <v>80</v>
      </c>
      <c r="I429" s="136"/>
      <c r="J429" s="137">
        <f t="shared" si="70"/>
        <v>0</v>
      </c>
      <c r="K429" s="138"/>
      <c r="L429" s="30"/>
      <c r="M429" s="139" t="s">
        <v>1</v>
      </c>
      <c r="N429" s="140" t="s">
        <v>44</v>
      </c>
      <c r="P429" s="141">
        <f t="shared" si="71"/>
        <v>0</v>
      </c>
      <c r="Q429" s="141">
        <v>0</v>
      </c>
      <c r="R429" s="141">
        <f t="shared" si="72"/>
        <v>0</v>
      </c>
      <c r="S429" s="141">
        <v>0</v>
      </c>
      <c r="T429" s="142">
        <f t="shared" si="73"/>
        <v>0</v>
      </c>
      <c r="AR429" s="143" t="s">
        <v>149</v>
      </c>
      <c r="AT429" s="143" t="s">
        <v>145</v>
      </c>
      <c r="AU429" s="143" t="s">
        <v>89</v>
      </c>
      <c r="AY429" s="15" t="s">
        <v>143</v>
      </c>
      <c r="BE429" s="144">
        <f t="shared" si="74"/>
        <v>0</v>
      </c>
      <c r="BF429" s="144">
        <f t="shared" si="75"/>
        <v>0</v>
      </c>
      <c r="BG429" s="144">
        <f t="shared" si="76"/>
        <v>0</v>
      </c>
      <c r="BH429" s="144">
        <f t="shared" si="77"/>
        <v>0</v>
      </c>
      <c r="BI429" s="144">
        <f t="shared" si="78"/>
        <v>0</v>
      </c>
      <c r="BJ429" s="15" t="s">
        <v>87</v>
      </c>
      <c r="BK429" s="144">
        <f t="shared" si="79"/>
        <v>0</v>
      </c>
      <c r="BL429" s="15" t="s">
        <v>149</v>
      </c>
      <c r="BM429" s="143" t="s">
        <v>793</v>
      </c>
    </row>
    <row r="430" spans="2:65" s="1" customFormat="1" ht="16.5" customHeight="1">
      <c r="B430" s="30"/>
      <c r="C430" s="131" t="s">
        <v>794</v>
      </c>
      <c r="D430" s="131" t="s">
        <v>145</v>
      </c>
      <c r="E430" s="132" t="s">
        <v>795</v>
      </c>
      <c r="F430" s="133" t="s">
        <v>796</v>
      </c>
      <c r="G430" s="134" t="s">
        <v>148</v>
      </c>
      <c r="H430" s="135">
        <v>3</v>
      </c>
      <c r="I430" s="136"/>
      <c r="J430" s="137">
        <f t="shared" si="70"/>
        <v>0</v>
      </c>
      <c r="K430" s="138"/>
      <c r="L430" s="30"/>
      <c r="M430" s="139" t="s">
        <v>1</v>
      </c>
      <c r="N430" s="140" t="s">
        <v>44</v>
      </c>
      <c r="P430" s="141">
        <f t="shared" si="71"/>
        <v>0</v>
      </c>
      <c r="Q430" s="141">
        <v>7.2870000000000004E-2</v>
      </c>
      <c r="R430" s="141">
        <f t="shared" si="72"/>
        <v>0.21861000000000003</v>
      </c>
      <c r="S430" s="141">
        <v>0</v>
      </c>
      <c r="T430" s="142">
        <f t="shared" si="73"/>
        <v>0</v>
      </c>
      <c r="AR430" s="143" t="s">
        <v>149</v>
      </c>
      <c r="AT430" s="143" t="s">
        <v>145</v>
      </c>
      <c r="AU430" s="143" t="s">
        <v>89</v>
      </c>
      <c r="AY430" s="15" t="s">
        <v>143</v>
      </c>
      <c r="BE430" s="144">
        <f t="shared" si="74"/>
        <v>0</v>
      </c>
      <c r="BF430" s="144">
        <f t="shared" si="75"/>
        <v>0</v>
      </c>
      <c r="BG430" s="144">
        <f t="shared" si="76"/>
        <v>0</v>
      </c>
      <c r="BH430" s="144">
        <f t="shared" si="77"/>
        <v>0</v>
      </c>
      <c r="BI430" s="144">
        <f t="shared" si="78"/>
        <v>0</v>
      </c>
      <c r="BJ430" s="15" t="s">
        <v>87</v>
      </c>
      <c r="BK430" s="144">
        <f t="shared" si="79"/>
        <v>0</v>
      </c>
      <c r="BL430" s="15" t="s">
        <v>149</v>
      </c>
      <c r="BM430" s="143" t="s">
        <v>797</v>
      </c>
    </row>
    <row r="431" spans="2:65" s="1" customFormat="1" ht="24.2" customHeight="1">
      <c r="B431" s="30"/>
      <c r="C431" s="160" t="s">
        <v>798</v>
      </c>
      <c r="D431" s="160" t="s">
        <v>280</v>
      </c>
      <c r="E431" s="161" t="s">
        <v>799</v>
      </c>
      <c r="F431" s="162" t="s">
        <v>800</v>
      </c>
      <c r="G431" s="163" t="s">
        <v>148</v>
      </c>
      <c r="H431" s="164">
        <v>3</v>
      </c>
      <c r="I431" s="165"/>
      <c r="J431" s="166">
        <f t="shared" si="70"/>
        <v>0</v>
      </c>
      <c r="K431" s="167"/>
      <c r="L431" s="168"/>
      <c r="M431" s="169" t="s">
        <v>1</v>
      </c>
      <c r="N431" s="170" t="s">
        <v>44</v>
      </c>
      <c r="P431" s="141">
        <f t="shared" si="71"/>
        <v>0</v>
      </c>
      <c r="Q431" s="141">
        <v>1.4500000000000001E-2</v>
      </c>
      <c r="R431" s="141">
        <f t="shared" si="72"/>
        <v>4.3500000000000004E-2</v>
      </c>
      <c r="S431" s="141">
        <v>0</v>
      </c>
      <c r="T431" s="142">
        <f t="shared" si="73"/>
        <v>0</v>
      </c>
      <c r="AR431" s="143" t="s">
        <v>175</v>
      </c>
      <c r="AT431" s="143" t="s">
        <v>280</v>
      </c>
      <c r="AU431" s="143" t="s">
        <v>89</v>
      </c>
      <c r="AY431" s="15" t="s">
        <v>143</v>
      </c>
      <c r="BE431" s="144">
        <f t="shared" si="74"/>
        <v>0</v>
      </c>
      <c r="BF431" s="144">
        <f t="shared" si="75"/>
        <v>0</v>
      </c>
      <c r="BG431" s="144">
        <f t="shared" si="76"/>
        <v>0</v>
      </c>
      <c r="BH431" s="144">
        <f t="shared" si="77"/>
        <v>0</v>
      </c>
      <c r="BI431" s="144">
        <f t="shared" si="78"/>
        <v>0</v>
      </c>
      <c r="BJ431" s="15" t="s">
        <v>87</v>
      </c>
      <c r="BK431" s="144">
        <f t="shared" si="79"/>
        <v>0</v>
      </c>
      <c r="BL431" s="15" t="s">
        <v>149</v>
      </c>
      <c r="BM431" s="143" t="s">
        <v>801</v>
      </c>
    </row>
    <row r="432" spans="2:65" s="1" customFormat="1" ht="21.75" customHeight="1">
      <c r="B432" s="30"/>
      <c r="C432" s="131" t="s">
        <v>802</v>
      </c>
      <c r="D432" s="131" t="s">
        <v>145</v>
      </c>
      <c r="E432" s="132" t="s">
        <v>803</v>
      </c>
      <c r="F432" s="133" t="s">
        <v>804</v>
      </c>
      <c r="G432" s="134" t="s">
        <v>148</v>
      </c>
      <c r="H432" s="135">
        <v>3</v>
      </c>
      <c r="I432" s="136"/>
      <c r="J432" s="137">
        <f t="shared" si="70"/>
        <v>0</v>
      </c>
      <c r="K432" s="138"/>
      <c r="L432" s="30"/>
      <c r="M432" s="139" t="s">
        <v>1</v>
      </c>
      <c r="N432" s="140" t="s">
        <v>44</v>
      </c>
      <c r="P432" s="141">
        <f t="shared" si="71"/>
        <v>0</v>
      </c>
      <c r="Q432" s="141">
        <v>0.35743999999999998</v>
      </c>
      <c r="R432" s="141">
        <f t="shared" si="72"/>
        <v>1.0723199999999999</v>
      </c>
      <c r="S432" s="141">
        <v>0</v>
      </c>
      <c r="T432" s="142">
        <f t="shared" si="73"/>
        <v>0</v>
      </c>
      <c r="AR432" s="143" t="s">
        <v>149</v>
      </c>
      <c r="AT432" s="143" t="s">
        <v>145</v>
      </c>
      <c r="AU432" s="143" t="s">
        <v>89</v>
      </c>
      <c r="AY432" s="15" t="s">
        <v>143</v>
      </c>
      <c r="BE432" s="144">
        <f t="shared" si="74"/>
        <v>0</v>
      </c>
      <c r="BF432" s="144">
        <f t="shared" si="75"/>
        <v>0</v>
      </c>
      <c r="BG432" s="144">
        <f t="shared" si="76"/>
        <v>0</v>
      </c>
      <c r="BH432" s="144">
        <f t="shared" si="77"/>
        <v>0</v>
      </c>
      <c r="BI432" s="144">
        <f t="shared" si="78"/>
        <v>0</v>
      </c>
      <c r="BJ432" s="15" t="s">
        <v>87</v>
      </c>
      <c r="BK432" s="144">
        <f t="shared" si="79"/>
        <v>0</v>
      </c>
      <c r="BL432" s="15" t="s">
        <v>149</v>
      </c>
      <c r="BM432" s="143" t="s">
        <v>805</v>
      </c>
    </row>
    <row r="433" spans="2:65" s="1" customFormat="1" ht="24.2" customHeight="1">
      <c r="B433" s="30"/>
      <c r="C433" s="160" t="s">
        <v>806</v>
      </c>
      <c r="D433" s="160" t="s">
        <v>280</v>
      </c>
      <c r="E433" s="161" t="s">
        <v>807</v>
      </c>
      <c r="F433" s="162" t="s">
        <v>808</v>
      </c>
      <c r="G433" s="163" t="s">
        <v>148</v>
      </c>
      <c r="H433" s="164">
        <v>3</v>
      </c>
      <c r="I433" s="165"/>
      <c r="J433" s="166">
        <f t="shared" si="70"/>
        <v>0</v>
      </c>
      <c r="K433" s="167"/>
      <c r="L433" s="168"/>
      <c r="M433" s="169" t="s">
        <v>1</v>
      </c>
      <c r="N433" s="170" t="s">
        <v>44</v>
      </c>
      <c r="P433" s="141">
        <f t="shared" si="71"/>
        <v>0</v>
      </c>
      <c r="Q433" s="141">
        <v>5.6599999999999998E-2</v>
      </c>
      <c r="R433" s="141">
        <f t="shared" si="72"/>
        <v>0.16980000000000001</v>
      </c>
      <c r="S433" s="141">
        <v>0</v>
      </c>
      <c r="T433" s="142">
        <f t="shared" si="73"/>
        <v>0</v>
      </c>
      <c r="AR433" s="143" t="s">
        <v>175</v>
      </c>
      <c r="AT433" s="143" t="s">
        <v>280</v>
      </c>
      <c r="AU433" s="143" t="s">
        <v>89</v>
      </c>
      <c r="AY433" s="15" t="s">
        <v>143</v>
      </c>
      <c r="BE433" s="144">
        <f t="shared" si="74"/>
        <v>0</v>
      </c>
      <c r="BF433" s="144">
        <f t="shared" si="75"/>
        <v>0</v>
      </c>
      <c r="BG433" s="144">
        <f t="shared" si="76"/>
        <v>0</v>
      </c>
      <c r="BH433" s="144">
        <f t="shared" si="77"/>
        <v>0</v>
      </c>
      <c r="BI433" s="144">
        <f t="shared" si="78"/>
        <v>0</v>
      </c>
      <c r="BJ433" s="15" t="s">
        <v>87</v>
      </c>
      <c r="BK433" s="144">
        <f t="shared" si="79"/>
        <v>0</v>
      </c>
      <c r="BL433" s="15" t="s">
        <v>149</v>
      </c>
      <c r="BM433" s="143" t="s">
        <v>809</v>
      </c>
    </row>
    <row r="434" spans="2:65" s="1" customFormat="1" ht="16.5" customHeight="1">
      <c r="B434" s="30"/>
      <c r="C434" s="131" t="s">
        <v>810</v>
      </c>
      <c r="D434" s="131" t="s">
        <v>145</v>
      </c>
      <c r="E434" s="132" t="s">
        <v>811</v>
      </c>
      <c r="F434" s="133" t="s">
        <v>812</v>
      </c>
      <c r="G434" s="134" t="s">
        <v>212</v>
      </c>
      <c r="H434" s="135">
        <v>2.5</v>
      </c>
      <c r="I434" s="136"/>
      <c r="J434" s="137">
        <f t="shared" si="70"/>
        <v>0</v>
      </c>
      <c r="K434" s="138"/>
      <c r="L434" s="30"/>
      <c r="M434" s="139" t="s">
        <v>1</v>
      </c>
      <c r="N434" s="140" t="s">
        <v>44</v>
      </c>
      <c r="P434" s="141">
        <f t="shared" si="71"/>
        <v>0</v>
      </c>
      <c r="Q434" s="141">
        <v>0</v>
      </c>
      <c r="R434" s="141">
        <f t="shared" si="72"/>
        <v>0</v>
      </c>
      <c r="S434" s="141">
        <v>2</v>
      </c>
      <c r="T434" s="142">
        <f t="shared" si="73"/>
        <v>5</v>
      </c>
      <c r="AR434" s="143" t="s">
        <v>149</v>
      </c>
      <c r="AT434" s="143" t="s">
        <v>145</v>
      </c>
      <c r="AU434" s="143" t="s">
        <v>89</v>
      </c>
      <c r="AY434" s="15" t="s">
        <v>143</v>
      </c>
      <c r="BE434" s="144">
        <f t="shared" si="74"/>
        <v>0</v>
      </c>
      <c r="BF434" s="144">
        <f t="shared" si="75"/>
        <v>0</v>
      </c>
      <c r="BG434" s="144">
        <f t="shared" si="76"/>
        <v>0</v>
      </c>
      <c r="BH434" s="144">
        <f t="shared" si="77"/>
        <v>0</v>
      </c>
      <c r="BI434" s="144">
        <f t="shared" si="78"/>
        <v>0</v>
      </c>
      <c r="BJ434" s="15" t="s">
        <v>87</v>
      </c>
      <c r="BK434" s="144">
        <f t="shared" si="79"/>
        <v>0</v>
      </c>
      <c r="BL434" s="15" t="s">
        <v>149</v>
      </c>
      <c r="BM434" s="143" t="s">
        <v>813</v>
      </c>
    </row>
    <row r="435" spans="2:65" s="1" customFormat="1" ht="24.2" customHeight="1">
      <c r="B435" s="30"/>
      <c r="C435" s="131" t="s">
        <v>814</v>
      </c>
      <c r="D435" s="131" t="s">
        <v>145</v>
      </c>
      <c r="E435" s="132" t="s">
        <v>815</v>
      </c>
      <c r="F435" s="133" t="s">
        <v>816</v>
      </c>
      <c r="G435" s="134" t="s">
        <v>148</v>
      </c>
      <c r="H435" s="135">
        <v>22</v>
      </c>
      <c r="I435" s="136"/>
      <c r="J435" s="137">
        <f t="shared" si="70"/>
        <v>0</v>
      </c>
      <c r="K435" s="138"/>
      <c r="L435" s="30"/>
      <c r="M435" s="139" t="s">
        <v>1</v>
      </c>
      <c r="N435" s="140" t="s">
        <v>44</v>
      </c>
      <c r="P435" s="141">
        <f t="shared" si="71"/>
        <v>0</v>
      </c>
      <c r="Q435" s="141">
        <v>0</v>
      </c>
      <c r="R435" s="141">
        <f t="shared" si="72"/>
        <v>0</v>
      </c>
      <c r="S435" s="141">
        <v>0.16500000000000001</v>
      </c>
      <c r="T435" s="142">
        <f t="shared" si="73"/>
        <v>3.6300000000000003</v>
      </c>
      <c r="AR435" s="143" t="s">
        <v>149</v>
      </c>
      <c r="AT435" s="143" t="s">
        <v>145</v>
      </c>
      <c r="AU435" s="143" t="s">
        <v>89</v>
      </c>
      <c r="AY435" s="15" t="s">
        <v>143</v>
      </c>
      <c r="BE435" s="144">
        <f t="shared" si="74"/>
        <v>0</v>
      </c>
      <c r="BF435" s="144">
        <f t="shared" si="75"/>
        <v>0</v>
      </c>
      <c r="BG435" s="144">
        <f t="shared" si="76"/>
        <v>0</v>
      </c>
      <c r="BH435" s="144">
        <f t="shared" si="77"/>
        <v>0</v>
      </c>
      <c r="BI435" s="144">
        <f t="shared" si="78"/>
        <v>0</v>
      </c>
      <c r="BJ435" s="15" t="s">
        <v>87</v>
      </c>
      <c r="BK435" s="144">
        <f t="shared" si="79"/>
        <v>0</v>
      </c>
      <c r="BL435" s="15" t="s">
        <v>149</v>
      </c>
      <c r="BM435" s="143" t="s">
        <v>817</v>
      </c>
    </row>
    <row r="436" spans="2:65" s="11" customFormat="1" ht="22.9" customHeight="1">
      <c r="B436" s="119"/>
      <c r="D436" s="120" t="s">
        <v>78</v>
      </c>
      <c r="E436" s="129" t="s">
        <v>818</v>
      </c>
      <c r="F436" s="129" t="s">
        <v>819</v>
      </c>
      <c r="I436" s="122"/>
      <c r="J436" s="130">
        <f>BK436</f>
        <v>0</v>
      </c>
      <c r="L436" s="119"/>
      <c r="M436" s="124"/>
      <c r="P436" s="125">
        <f>SUM(P437:P443)</f>
        <v>0</v>
      </c>
      <c r="R436" s="125">
        <f>SUM(R437:R443)</f>
        <v>0</v>
      </c>
      <c r="T436" s="126">
        <f>SUM(T437:T443)</f>
        <v>0</v>
      </c>
      <c r="AR436" s="120" t="s">
        <v>87</v>
      </c>
      <c r="AT436" s="127" t="s">
        <v>78</v>
      </c>
      <c r="AU436" s="127" t="s">
        <v>87</v>
      </c>
      <c r="AY436" s="120" t="s">
        <v>143</v>
      </c>
      <c r="BK436" s="128">
        <f>SUM(BK437:BK443)</f>
        <v>0</v>
      </c>
    </row>
    <row r="437" spans="2:65" s="1" customFormat="1" ht="37.9" customHeight="1">
      <c r="B437" s="30"/>
      <c r="C437" s="131" t="s">
        <v>820</v>
      </c>
      <c r="D437" s="131" t="s">
        <v>145</v>
      </c>
      <c r="E437" s="132" t="s">
        <v>821</v>
      </c>
      <c r="F437" s="133" t="s">
        <v>822</v>
      </c>
      <c r="G437" s="134" t="s">
        <v>260</v>
      </c>
      <c r="H437" s="135">
        <v>113.38500000000001</v>
      </c>
      <c r="I437" s="136"/>
      <c r="J437" s="137">
        <f>ROUND(I437*H437,2)</f>
        <v>0</v>
      </c>
      <c r="K437" s="138"/>
      <c r="L437" s="30"/>
      <c r="M437" s="139" t="s">
        <v>1</v>
      </c>
      <c r="N437" s="140" t="s">
        <v>44</v>
      </c>
      <c r="P437" s="141">
        <f>O437*H437</f>
        <v>0</v>
      </c>
      <c r="Q437" s="141">
        <v>0</v>
      </c>
      <c r="R437" s="141">
        <f>Q437*H437</f>
        <v>0</v>
      </c>
      <c r="S437" s="141">
        <v>0</v>
      </c>
      <c r="T437" s="142">
        <f>S437*H437</f>
        <v>0</v>
      </c>
      <c r="AR437" s="143" t="s">
        <v>149</v>
      </c>
      <c r="AT437" s="143" t="s">
        <v>145</v>
      </c>
      <c r="AU437" s="143" t="s">
        <v>89</v>
      </c>
      <c r="AY437" s="15" t="s">
        <v>143</v>
      </c>
      <c r="BE437" s="144">
        <f>IF(N437="základní",J437,0)</f>
        <v>0</v>
      </c>
      <c r="BF437" s="144">
        <f>IF(N437="snížená",J437,0)</f>
        <v>0</v>
      </c>
      <c r="BG437" s="144">
        <f>IF(N437="zákl. přenesená",J437,0)</f>
        <v>0</v>
      </c>
      <c r="BH437" s="144">
        <f>IF(N437="sníž. přenesená",J437,0)</f>
        <v>0</v>
      </c>
      <c r="BI437" s="144">
        <f>IF(N437="nulová",J437,0)</f>
        <v>0</v>
      </c>
      <c r="BJ437" s="15" t="s">
        <v>87</v>
      </c>
      <c r="BK437" s="144">
        <f>ROUND(I437*H437,2)</f>
        <v>0</v>
      </c>
      <c r="BL437" s="15" t="s">
        <v>149</v>
      </c>
      <c r="BM437" s="143" t="s">
        <v>823</v>
      </c>
    </row>
    <row r="438" spans="2:65" s="1" customFormat="1" ht="37.9" customHeight="1">
      <c r="B438" s="30"/>
      <c r="C438" s="131" t="s">
        <v>824</v>
      </c>
      <c r="D438" s="131" t="s">
        <v>145</v>
      </c>
      <c r="E438" s="132" t="s">
        <v>825</v>
      </c>
      <c r="F438" s="133" t="s">
        <v>826</v>
      </c>
      <c r="G438" s="134" t="s">
        <v>260</v>
      </c>
      <c r="H438" s="135">
        <v>3061.395</v>
      </c>
      <c r="I438" s="136"/>
      <c r="J438" s="137">
        <f>ROUND(I438*H438,2)</f>
        <v>0</v>
      </c>
      <c r="K438" s="138"/>
      <c r="L438" s="30"/>
      <c r="M438" s="139" t="s">
        <v>1</v>
      </c>
      <c r="N438" s="140" t="s">
        <v>44</v>
      </c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143" t="s">
        <v>149</v>
      </c>
      <c r="AT438" s="143" t="s">
        <v>145</v>
      </c>
      <c r="AU438" s="143" t="s">
        <v>89</v>
      </c>
      <c r="AY438" s="15" t="s">
        <v>143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5" t="s">
        <v>87</v>
      </c>
      <c r="BK438" s="144">
        <f>ROUND(I438*H438,2)</f>
        <v>0</v>
      </c>
      <c r="BL438" s="15" t="s">
        <v>149</v>
      </c>
      <c r="BM438" s="143" t="s">
        <v>827</v>
      </c>
    </row>
    <row r="439" spans="2:65" s="12" customFormat="1" ht="11.25">
      <c r="B439" s="145"/>
      <c r="D439" s="146" t="s">
        <v>169</v>
      </c>
      <c r="F439" s="147" t="s">
        <v>828</v>
      </c>
      <c r="H439" s="148">
        <v>3061.395</v>
      </c>
      <c r="I439" s="149"/>
      <c r="L439" s="145"/>
      <c r="M439" s="150"/>
      <c r="T439" s="151"/>
      <c r="AT439" s="152" t="s">
        <v>169</v>
      </c>
      <c r="AU439" s="152" t="s">
        <v>89</v>
      </c>
      <c r="AV439" s="12" t="s">
        <v>89</v>
      </c>
      <c r="AW439" s="12" t="s">
        <v>4</v>
      </c>
      <c r="AX439" s="12" t="s">
        <v>87</v>
      </c>
      <c r="AY439" s="152" t="s">
        <v>143</v>
      </c>
    </row>
    <row r="440" spans="2:65" s="1" customFormat="1" ht="44.25" customHeight="1">
      <c r="B440" s="30"/>
      <c r="C440" s="131" t="s">
        <v>829</v>
      </c>
      <c r="D440" s="131" t="s">
        <v>145</v>
      </c>
      <c r="E440" s="132" t="s">
        <v>830</v>
      </c>
      <c r="F440" s="133" t="s">
        <v>831</v>
      </c>
      <c r="G440" s="134" t="s">
        <v>260</v>
      </c>
      <c r="H440" s="135">
        <v>33.155000000000001</v>
      </c>
      <c r="I440" s="136"/>
      <c r="J440" s="137">
        <f>ROUND(I440*H440,2)</f>
        <v>0</v>
      </c>
      <c r="K440" s="138"/>
      <c r="L440" s="30"/>
      <c r="M440" s="139" t="s">
        <v>1</v>
      </c>
      <c r="N440" s="140" t="s">
        <v>44</v>
      </c>
      <c r="P440" s="141">
        <f>O440*H440</f>
        <v>0</v>
      </c>
      <c r="Q440" s="141">
        <v>0</v>
      </c>
      <c r="R440" s="141">
        <f>Q440*H440</f>
        <v>0</v>
      </c>
      <c r="S440" s="141">
        <v>0</v>
      </c>
      <c r="T440" s="142">
        <f>S440*H440</f>
        <v>0</v>
      </c>
      <c r="AR440" s="143" t="s">
        <v>149</v>
      </c>
      <c r="AT440" s="143" t="s">
        <v>145</v>
      </c>
      <c r="AU440" s="143" t="s">
        <v>89</v>
      </c>
      <c r="AY440" s="15" t="s">
        <v>143</v>
      </c>
      <c r="BE440" s="144">
        <f>IF(N440="základní",J440,0)</f>
        <v>0</v>
      </c>
      <c r="BF440" s="144">
        <f>IF(N440="snížená",J440,0)</f>
        <v>0</v>
      </c>
      <c r="BG440" s="144">
        <f>IF(N440="zákl. přenesená",J440,0)</f>
        <v>0</v>
      </c>
      <c r="BH440" s="144">
        <f>IF(N440="sníž. přenesená",J440,0)</f>
        <v>0</v>
      </c>
      <c r="BI440" s="144">
        <f>IF(N440="nulová",J440,0)</f>
        <v>0</v>
      </c>
      <c r="BJ440" s="15" t="s">
        <v>87</v>
      </c>
      <c r="BK440" s="144">
        <f>ROUND(I440*H440,2)</f>
        <v>0</v>
      </c>
      <c r="BL440" s="15" t="s">
        <v>149</v>
      </c>
      <c r="BM440" s="143" t="s">
        <v>832</v>
      </c>
    </row>
    <row r="441" spans="2:65" s="12" customFormat="1" ht="11.25">
      <c r="B441" s="145"/>
      <c r="D441" s="146" t="s">
        <v>169</v>
      </c>
      <c r="E441" s="152" t="s">
        <v>1</v>
      </c>
      <c r="F441" s="147" t="s">
        <v>833</v>
      </c>
      <c r="H441" s="148">
        <v>33.155000000000001</v>
      </c>
      <c r="I441" s="149"/>
      <c r="L441" s="145"/>
      <c r="M441" s="150"/>
      <c r="T441" s="151"/>
      <c r="AT441" s="152" t="s">
        <v>169</v>
      </c>
      <c r="AU441" s="152" t="s">
        <v>89</v>
      </c>
      <c r="AV441" s="12" t="s">
        <v>89</v>
      </c>
      <c r="AW441" s="12" t="s">
        <v>36</v>
      </c>
      <c r="AX441" s="12" t="s">
        <v>87</v>
      </c>
      <c r="AY441" s="152" t="s">
        <v>143</v>
      </c>
    </row>
    <row r="442" spans="2:65" s="1" customFormat="1" ht="44.25" customHeight="1">
      <c r="B442" s="30"/>
      <c r="C442" s="131" t="s">
        <v>834</v>
      </c>
      <c r="D442" s="131" t="s">
        <v>145</v>
      </c>
      <c r="E442" s="132" t="s">
        <v>835</v>
      </c>
      <c r="F442" s="133" t="s">
        <v>836</v>
      </c>
      <c r="G442" s="134" t="s">
        <v>260</v>
      </c>
      <c r="H442" s="135">
        <v>52.8</v>
      </c>
      <c r="I442" s="136"/>
      <c r="J442" s="137">
        <f>ROUND(I442*H442,2)</f>
        <v>0</v>
      </c>
      <c r="K442" s="138"/>
      <c r="L442" s="30"/>
      <c r="M442" s="139" t="s">
        <v>1</v>
      </c>
      <c r="N442" s="140" t="s">
        <v>44</v>
      </c>
      <c r="P442" s="141">
        <f>O442*H442</f>
        <v>0</v>
      </c>
      <c r="Q442" s="141">
        <v>0</v>
      </c>
      <c r="R442" s="141">
        <f>Q442*H442</f>
        <v>0</v>
      </c>
      <c r="S442" s="141">
        <v>0</v>
      </c>
      <c r="T442" s="142">
        <f>S442*H442</f>
        <v>0</v>
      </c>
      <c r="AR442" s="143" t="s">
        <v>149</v>
      </c>
      <c r="AT442" s="143" t="s">
        <v>145</v>
      </c>
      <c r="AU442" s="143" t="s">
        <v>89</v>
      </c>
      <c r="AY442" s="15" t="s">
        <v>143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5" t="s">
        <v>87</v>
      </c>
      <c r="BK442" s="144">
        <f>ROUND(I442*H442,2)</f>
        <v>0</v>
      </c>
      <c r="BL442" s="15" t="s">
        <v>149</v>
      </c>
      <c r="BM442" s="143" t="s">
        <v>837</v>
      </c>
    </row>
    <row r="443" spans="2:65" s="1" customFormat="1" ht="44.25" customHeight="1">
      <c r="B443" s="30"/>
      <c r="C443" s="131" t="s">
        <v>838</v>
      </c>
      <c r="D443" s="131" t="s">
        <v>145</v>
      </c>
      <c r="E443" s="132" t="s">
        <v>839</v>
      </c>
      <c r="F443" s="133" t="s">
        <v>259</v>
      </c>
      <c r="G443" s="134" t="s">
        <v>260</v>
      </c>
      <c r="H443" s="135">
        <v>23.8</v>
      </c>
      <c r="I443" s="136"/>
      <c r="J443" s="137">
        <f>ROUND(I443*H443,2)</f>
        <v>0</v>
      </c>
      <c r="K443" s="138"/>
      <c r="L443" s="30"/>
      <c r="M443" s="139" t="s">
        <v>1</v>
      </c>
      <c r="N443" s="140" t="s">
        <v>44</v>
      </c>
      <c r="P443" s="141">
        <f>O443*H443</f>
        <v>0</v>
      </c>
      <c r="Q443" s="141">
        <v>0</v>
      </c>
      <c r="R443" s="141">
        <f>Q443*H443</f>
        <v>0</v>
      </c>
      <c r="S443" s="141">
        <v>0</v>
      </c>
      <c r="T443" s="142">
        <f>S443*H443</f>
        <v>0</v>
      </c>
      <c r="AR443" s="143" t="s">
        <v>149</v>
      </c>
      <c r="AT443" s="143" t="s">
        <v>145</v>
      </c>
      <c r="AU443" s="143" t="s">
        <v>89</v>
      </c>
      <c r="AY443" s="15" t="s">
        <v>143</v>
      </c>
      <c r="BE443" s="144">
        <f>IF(N443="základní",J443,0)</f>
        <v>0</v>
      </c>
      <c r="BF443" s="144">
        <f>IF(N443="snížená",J443,0)</f>
        <v>0</v>
      </c>
      <c r="BG443" s="144">
        <f>IF(N443="zákl. přenesená",J443,0)</f>
        <v>0</v>
      </c>
      <c r="BH443" s="144">
        <f>IF(N443="sníž. přenesená",J443,0)</f>
        <v>0</v>
      </c>
      <c r="BI443" s="144">
        <f>IF(N443="nulová",J443,0)</f>
        <v>0</v>
      </c>
      <c r="BJ443" s="15" t="s">
        <v>87</v>
      </c>
      <c r="BK443" s="144">
        <f>ROUND(I443*H443,2)</f>
        <v>0</v>
      </c>
      <c r="BL443" s="15" t="s">
        <v>149</v>
      </c>
      <c r="BM443" s="143" t="s">
        <v>840</v>
      </c>
    </row>
    <row r="444" spans="2:65" s="11" customFormat="1" ht="22.9" customHeight="1">
      <c r="B444" s="119"/>
      <c r="D444" s="120" t="s">
        <v>78</v>
      </c>
      <c r="E444" s="129" t="s">
        <v>841</v>
      </c>
      <c r="F444" s="129" t="s">
        <v>842</v>
      </c>
      <c r="I444" s="122"/>
      <c r="J444" s="130">
        <f>BK444</f>
        <v>0</v>
      </c>
      <c r="L444" s="119"/>
      <c r="M444" s="124"/>
      <c r="P444" s="125">
        <f>P445</f>
        <v>0</v>
      </c>
      <c r="R444" s="125">
        <f>R445</f>
        <v>0</v>
      </c>
      <c r="T444" s="126">
        <f>T445</f>
        <v>0</v>
      </c>
      <c r="AR444" s="120" t="s">
        <v>87</v>
      </c>
      <c r="AT444" s="127" t="s">
        <v>78</v>
      </c>
      <c r="AU444" s="127" t="s">
        <v>87</v>
      </c>
      <c r="AY444" s="120" t="s">
        <v>143</v>
      </c>
      <c r="BK444" s="128">
        <f>BK445</f>
        <v>0</v>
      </c>
    </row>
    <row r="445" spans="2:65" s="1" customFormat="1" ht="37.9" customHeight="1">
      <c r="B445" s="30"/>
      <c r="C445" s="131" t="s">
        <v>843</v>
      </c>
      <c r="D445" s="131" t="s">
        <v>145</v>
      </c>
      <c r="E445" s="132" t="s">
        <v>844</v>
      </c>
      <c r="F445" s="133" t="s">
        <v>845</v>
      </c>
      <c r="G445" s="134" t="s">
        <v>260</v>
      </c>
      <c r="H445" s="135">
        <v>5498.1779999999999</v>
      </c>
      <c r="I445" s="136"/>
      <c r="J445" s="137">
        <f>ROUND(I445*H445,2)</f>
        <v>0</v>
      </c>
      <c r="K445" s="138"/>
      <c r="L445" s="30"/>
      <c r="M445" s="139" t="s">
        <v>1</v>
      </c>
      <c r="N445" s="140" t="s">
        <v>44</v>
      </c>
      <c r="P445" s="141">
        <f>O445*H445</f>
        <v>0</v>
      </c>
      <c r="Q445" s="141">
        <v>0</v>
      </c>
      <c r="R445" s="141">
        <f>Q445*H445</f>
        <v>0</v>
      </c>
      <c r="S445" s="141">
        <v>0</v>
      </c>
      <c r="T445" s="142">
        <f>S445*H445</f>
        <v>0</v>
      </c>
      <c r="AR445" s="143" t="s">
        <v>149</v>
      </c>
      <c r="AT445" s="143" t="s">
        <v>145</v>
      </c>
      <c r="AU445" s="143" t="s">
        <v>89</v>
      </c>
      <c r="AY445" s="15" t="s">
        <v>143</v>
      </c>
      <c r="BE445" s="144">
        <f>IF(N445="základní",J445,0)</f>
        <v>0</v>
      </c>
      <c r="BF445" s="144">
        <f>IF(N445="snížená",J445,0)</f>
        <v>0</v>
      </c>
      <c r="BG445" s="144">
        <f>IF(N445="zákl. přenesená",J445,0)</f>
        <v>0</v>
      </c>
      <c r="BH445" s="144">
        <f>IF(N445="sníž. přenesená",J445,0)</f>
        <v>0</v>
      </c>
      <c r="BI445" s="144">
        <f>IF(N445="nulová",J445,0)</f>
        <v>0</v>
      </c>
      <c r="BJ445" s="15" t="s">
        <v>87</v>
      </c>
      <c r="BK445" s="144">
        <f>ROUND(I445*H445,2)</f>
        <v>0</v>
      </c>
      <c r="BL445" s="15" t="s">
        <v>149</v>
      </c>
      <c r="BM445" s="143" t="s">
        <v>846</v>
      </c>
    </row>
    <row r="446" spans="2:65" s="11" customFormat="1" ht="25.9" customHeight="1">
      <c r="B446" s="119"/>
      <c r="D446" s="120" t="s">
        <v>78</v>
      </c>
      <c r="E446" s="121" t="s">
        <v>847</v>
      </c>
      <c r="F446" s="121" t="s">
        <v>848</v>
      </c>
      <c r="I446" s="122"/>
      <c r="J446" s="123">
        <f>BK446</f>
        <v>0</v>
      </c>
      <c r="L446" s="119"/>
      <c r="M446" s="124"/>
      <c r="P446" s="125">
        <f>P447</f>
        <v>0</v>
      </c>
      <c r="R446" s="125">
        <f>R447</f>
        <v>0.20400000000000001</v>
      </c>
      <c r="T446" s="126">
        <f>T447</f>
        <v>0</v>
      </c>
      <c r="AR446" s="120" t="s">
        <v>89</v>
      </c>
      <c r="AT446" s="127" t="s">
        <v>78</v>
      </c>
      <c r="AU446" s="127" t="s">
        <v>79</v>
      </c>
      <c r="AY446" s="120" t="s">
        <v>143</v>
      </c>
      <c r="BK446" s="128">
        <f>BK447</f>
        <v>0</v>
      </c>
    </row>
    <row r="447" spans="2:65" s="11" customFormat="1" ht="22.9" customHeight="1">
      <c r="B447" s="119"/>
      <c r="D447" s="120" t="s">
        <v>78</v>
      </c>
      <c r="E447" s="129" t="s">
        <v>849</v>
      </c>
      <c r="F447" s="129" t="s">
        <v>850</v>
      </c>
      <c r="I447" s="122"/>
      <c r="J447" s="130">
        <f>BK447</f>
        <v>0</v>
      </c>
      <c r="L447" s="119"/>
      <c r="M447" s="124"/>
      <c r="P447" s="125">
        <f>SUM(P448:P450)</f>
        <v>0</v>
      </c>
      <c r="R447" s="125">
        <f>SUM(R448:R450)</f>
        <v>0.20400000000000001</v>
      </c>
      <c r="T447" s="126">
        <f>SUM(T448:T450)</f>
        <v>0</v>
      </c>
      <c r="AR447" s="120" t="s">
        <v>89</v>
      </c>
      <c r="AT447" s="127" t="s">
        <v>78</v>
      </c>
      <c r="AU447" s="127" t="s">
        <v>87</v>
      </c>
      <c r="AY447" s="120" t="s">
        <v>143</v>
      </c>
      <c r="BK447" s="128">
        <f>SUM(BK448:BK450)</f>
        <v>0</v>
      </c>
    </row>
    <row r="448" spans="2:65" s="1" customFormat="1" ht="37.9" customHeight="1">
      <c r="B448" s="30"/>
      <c r="C448" s="131" t="s">
        <v>851</v>
      </c>
      <c r="D448" s="131" t="s">
        <v>145</v>
      </c>
      <c r="E448" s="132" t="s">
        <v>852</v>
      </c>
      <c r="F448" s="133" t="s">
        <v>853</v>
      </c>
      <c r="G448" s="134" t="s">
        <v>200</v>
      </c>
      <c r="H448" s="135">
        <v>17</v>
      </c>
      <c r="I448" s="136"/>
      <c r="J448" s="137">
        <f>ROUND(I448*H448,2)</f>
        <v>0</v>
      </c>
      <c r="K448" s="138"/>
      <c r="L448" s="30"/>
      <c r="M448" s="139" t="s">
        <v>1</v>
      </c>
      <c r="N448" s="140" t="s">
        <v>44</v>
      </c>
      <c r="P448" s="141">
        <f>O448*H448</f>
        <v>0</v>
      </c>
      <c r="Q448" s="141">
        <v>0</v>
      </c>
      <c r="R448" s="141">
        <f>Q448*H448</f>
        <v>0</v>
      </c>
      <c r="S448" s="141">
        <v>0</v>
      </c>
      <c r="T448" s="142">
        <f>S448*H448</f>
        <v>0</v>
      </c>
      <c r="AR448" s="143" t="s">
        <v>209</v>
      </c>
      <c r="AT448" s="143" t="s">
        <v>145</v>
      </c>
      <c r="AU448" s="143" t="s">
        <v>89</v>
      </c>
      <c r="AY448" s="15" t="s">
        <v>143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5" t="s">
        <v>87</v>
      </c>
      <c r="BK448" s="144">
        <f>ROUND(I448*H448,2)</f>
        <v>0</v>
      </c>
      <c r="BL448" s="15" t="s">
        <v>209</v>
      </c>
      <c r="BM448" s="143" t="s">
        <v>854</v>
      </c>
    </row>
    <row r="449" spans="2:65" s="1" customFormat="1" ht="16.5" customHeight="1">
      <c r="B449" s="30"/>
      <c r="C449" s="131" t="s">
        <v>855</v>
      </c>
      <c r="D449" s="131" t="s">
        <v>145</v>
      </c>
      <c r="E449" s="132" t="s">
        <v>856</v>
      </c>
      <c r="F449" s="133" t="s">
        <v>857</v>
      </c>
      <c r="G449" s="134" t="s">
        <v>363</v>
      </c>
      <c r="H449" s="135">
        <v>204</v>
      </c>
      <c r="I449" s="136"/>
      <c r="J449" s="137">
        <f>ROUND(I449*H449,2)</f>
        <v>0</v>
      </c>
      <c r="K449" s="138"/>
      <c r="L449" s="30"/>
      <c r="M449" s="139" t="s">
        <v>1</v>
      </c>
      <c r="N449" s="140" t="s">
        <v>44</v>
      </c>
      <c r="P449" s="141">
        <f>O449*H449</f>
        <v>0</v>
      </c>
      <c r="Q449" s="141">
        <v>1E-3</v>
      </c>
      <c r="R449" s="141">
        <f>Q449*H449</f>
        <v>0.20400000000000001</v>
      </c>
      <c r="S449" s="141">
        <v>0</v>
      </c>
      <c r="T449" s="142">
        <f>S449*H449</f>
        <v>0</v>
      </c>
      <c r="AR449" s="143" t="s">
        <v>209</v>
      </c>
      <c r="AT449" s="143" t="s">
        <v>145</v>
      </c>
      <c r="AU449" s="143" t="s">
        <v>89</v>
      </c>
      <c r="AY449" s="15" t="s">
        <v>143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5" t="s">
        <v>87</v>
      </c>
      <c r="BK449" s="144">
        <f>ROUND(I449*H449,2)</f>
        <v>0</v>
      </c>
      <c r="BL449" s="15" t="s">
        <v>209</v>
      </c>
      <c r="BM449" s="143" t="s">
        <v>858</v>
      </c>
    </row>
    <row r="450" spans="2:65" s="1" customFormat="1" ht="19.5">
      <c r="B450" s="30"/>
      <c r="D450" s="146" t="s">
        <v>351</v>
      </c>
      <c r="F450" s="171" t="s">
        <v>859</v>
      </c>
      <c r="I450" s="172"/>
      <c r="L450" s="30"/>
      <c r="M450" s="173"/>
      <c r="T450" s="54"/>
      <c r="AT450" s="15" t="s">
        <v>351</v>
      </c>
      <c r="AU450" s="15" t="s">
        <v>89</v>
      </c>
    </row>
    <row r="451" spans="2:65" s="11" customFormat="1" ht="25.9" customHeight="1">
      <c r="B451" s="119"/>
      <c r="D451" s="120" t="s">
        <v>78</v>
      </c>
      <c r="E451" s="121" t="s">
        <v>280</v>
      </c>
      <c r="F451" s="121" t="s">
        <v>860</v>
      </c>
      <c r="I451" s="122"/>
      <c r="J451" s="123">
        <f>BK451</f>
        <v>0</v>
      </c>
      <c r="L451" s="119"/>
      <c r="M451" s="124"/>
      <c r="P451" s="125">
        <f>P452</f>
        <v>0</v>
      </c>
      <c r="R451" s="125">
        <f>R452</f>
        <v>9.3149999999999997E-2</v>
      </c>
      <c r="T451" s="126">
        <f>T452</f>
        <v>0</v>
      </c>
      <c r="AR451" s="120" t="s">
        <v>154</v>
      </c>
      <c r="AT451" s="127" t="s">
        <v>78</v>
      </c>
      <c r="AU451" s="127" t="s">
        <v>79</v>
      </c>
      <c r="AY451" s="120" t="s">
        <v>143</v>
      </c>
      <c r="BK451" s="128">
        <f>BK452</f>
        <v>0</v>
      </c>
    </row>
    <row r="452" spans="2:65" s="11" customFormat="1" ht="22.9" customHeight="1">
      <c r="B452" s="119"/>
      <c r="D452" s="120" t="s">
        <v>78</v>
      </c>
      <c r="E452" s="129" t="s">
        <v>861</v>
      </c>
      <c r="F452" s="129" t="s">
        <v>862</v>
      </c>
      <c r="I452" s="122"/>
      <c r="J452" s="130">
        <f>BK452</f>
        <v>0</v>
      </c>
      <c r="L452" s="119"/>
      <c r="M452" s="124"/>
      <c r="P452" s="125">
        <f>SUM(P453:P456)</f>
        <v>0</v>
      </c>
      <c r="R452" s="125">
        <f>SUM(R453:R456)</f>
        <v>9.3149999999999997E-2</v>
      </c>
      <c r="T452" s="126">
        <f>SUM(T453:T456)</f>
        <v>0</v>
      </c>
      <c r="AR452" s="120" t="s">
        <v>154</v>
      </c>
      <c r="AT452" s="127" t="s">
        <v>78</v>
      </c>
      <c r="AU452" s="127" t="s">
        <v>87</v>
      </c>
      <c r="AY452" s="120" t="s">
        <v>143</v>
      </c>
      <c r="BK452" s="128">
        <f>SUM(BK453:BK456)</f>
        <v>0</v>
      </c>
    </row>
    <row r="453" spans="2:65" s="1" customFormat="1" ht="37.9" customHeight="1">
      <c r="B453" s="30"/>
      <c r="C453" s="131" t="s">
        <v>863</v>
      </c>
      <c r="D453" s="131" t="s">
        <v>145</v>
      </c>
      <c r="E453" s="132" t="s">
        <v>864</v>
      </c>
      <c r="F453" s="133" t="s">
        <v>865</v>
      </c>
      <c r="G453" s="134" t="s">
        <v>200</v>
      </c>
      <c r="H453" s="135">
        <v>135</v>
      </c>
      <c r="I453" s="136"/>
      <c r="J453" s="137">
        <f>ROUND(I453*H453,2)</f>
        <v>0</v>
      </c>
      <c r="K453" s="138"/>
      <c r="L453" s="30"/>
      <c r="M453" s="139" t="s">
        <v>1</v>
      </c>
      <c r="N453" s="140" t="s">
        <v>44</v>
      </c>
      <c r="P453" s="141">
        <f>O453*H453</f>
        <v>0</v>
      </c>
      <c r="Q453" s="141">
        <v>0</v>
      </c>
      <c r="R453" s="141">
        <f>Q453*H453</f>
        <v>0</v>
      </c>
      <c r="S453" s="141">
        <v>0</v>
      </c>
      <c r="T453" s="142">
        <f>S453*H453</f>
        <v>0</v>
      </c>
      <c r="AR453" s="143" t="s">
        <v>448</v>
      </c>
      <c r="AT453" s="143" t="s">
        <v>145</v>
      </c>
      <c r="AU453" s="143" t="s">
        <v>89</v>
      </c>
      <c r="AY453" s="15" t="s">
        <v>143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5" t="s">
        <v>87</v>
      </c>
      <c r="BK453" s="144">
        <f>ROUND(I453*H453,2)</f>
        <v>0</v>
      </c>
      <c r="BL453" s="15" t="s">
        <v>448</v>
      </c>
      <c r="BM453" s="143" t="s">
        <v>866</v>
      </c>
    </row>
    <row r="454" spans="2:65" s="1" customFormat="1" ht="19.5">
      <c r="B454" s="30"/>
      <c r="D454" s="146" t="s">
        <v>351</v>
      </c>
      <c r="F454" s="171" t="s">
        <v>867</v>
      </c>
      <c r="I454" s="172"/>
      <c r="L454" s="30"/>
      <c r="M454" s="173"/>
      <c r="T454" s="54"/>
      <c r="AT454" s="15" t="s">
        <v>351</v>
      </c>
      <c r="AU454" s="15" t="s">
        <v>89</v>
      </c>
    </row>
    <row r="455" spans="2:65" s="1" customFormat="1" ht="33" customHeight="1">
      <c r="B455" s="30"/>
      <c r="C455" s="160" t="s">
        <v>868</v>
      </c>
      <c r="D455" s="160" t="s">
        <v>280</v>
      </c>
      <c r="E455" s="161" t="s">
        <v>869</v>
      </c>
      <c r="F455" s="162" t="s">
        <v>870</v>
      </c>
      <c r="G455" s="163" t="s">
        <v>200</v>
      </c>
      <c r="H455" s="164">
        <v>135</v>
      </c>
      <c r="I455" s="165"/>
      <c r="J455" s="166">
        <f>ROUND(I455*H455,2)</f>
        <v>0</v>
      </c>
      <c r="K455" s="167"/>
      <c r="L455" s="168"/>
      <c r="M455" s="169" t="s">
        <v>1</v>
      </c>
      <c r="N455" s="170" t="s">
        <v>44</v>
      </c>
      <c r="P455" s="141">
        <f>O455*H455</f>
        <v>0</v>
      </c>
      <c r="Q455" s="141">
        <v>6.8999999999999997E-4</v>
      </c>
      <c r="R455" s="141">
        <f>Q455*H455</f>
        <v>9.3149999999999997E-2</v>
      </c>
      <c r="S455" s="141">
        <v>0</v>
      </c>
      <c r="T455" s="142">
        <f>S455*H455</f>
        <v>0</v>
      </c>
      <c r="AR455" s="143" t="s">
        <v>728</v>
      </c>
      <c r="AT455" s="143" t="s">
        <v>280</v>
      </c>
      <c r="AU455" s="143" t="s">
        <v>89</v>
      </c>
      <c r="AY455" s="15" t="s">
        <v>143</v>
      </c>
      <c r="BE455" s="144">
        <f>IF(N455="základní",J455,0)</f>
        <v>0</v>
      </c>
      <c r="BF455" s="144">
        <f>IF(N455="snížená",J455,0)</f>
        <v>0</v>
      </c>
      <c r="BG455" s="144">
        <f>IF(N455="zákl. přenesená",J455,0)</f>
        <v>0</v>
      </c>
      <c r="BH455" s="144">
        <f>IF(N455="sníž. přenesená",J455,0)</f>
        <v>0</v>
      </c>
      <c r="BI455" s="144">
        <f>IF(N455="nulová",J455,0)</f>
        <v>0</v>
      </c>
      <c r="BJ455" s="15" t="s">
        <v>87</v>
      </c>
      <c r="BK455" s="144">
        <f>ROUND(I455*H455,2)</f>
        <v>0</v>
      </c>
      <c r="BL455" s="15" t="s">
        <v>728</v>
      </c>
      <c r="BM455" s="143" t="s">
        <v>871</v>
      </c>
    </row>
    <row r="456" spans="2:65" s="1" customFormat="1" ht="19.5">
      <c r="B456" s="30"/>
      <c r="D456" s="146" t="s">
        <v>351</v>
      </c>
      <c r="F456" s="171" t="s">
        <v>867</v>
      </c>
      <c r="I456" s="172"/>
      <c r="L456" s="30"/>
      <c r="M456" s="174"/>
      <c r="N456" s="175"/>
      <c r="O456" s="175"/>
      <c r="P456" s="175"/>
      <c r="Q456" s="175"/>
      <c r="R456" s="175"/>
      <c r="S456" s="175"/>
      <c r="T456" s="176"/>
      <c r="AT456" s="15" t="s">
        <v>351</v>
      </c>
      <c r="AU456" s="15" t="s">
        <v>89</v>
      </c>
    </row>
    <row r="457" spans="2:65" s="1" customFormat="1" ht="6.95" customHeight="1">
      <c r="B457" s="42"/>
      <c r="C457" s="43"/>
      <c r="D457" s="43"/>
      <c r="E457" s="43"/>
      <c r="F457" s="43"/>
      <c r="G457" s="43"/>
      <c r="H457" s="43"/>
      <c r="I457" s="43"/>
      <c r="J457" s="43"/>
      <c r="K457" s="43"/>
      <c r="L457" s="30"/>
    </row>
  </sheetData>
  <sheetProtection algorithmName="SHA-512" hashValue="3yQ3QmjhPrx0zxDXrRIS6Ikyp8v81vZJRHmFZ0VOqVjPk3PJVFr5C48JNUQvUKbHlsQgRk1tKbBqKe8wIXD0rQ==" saltValue="qvPebLiOuXF93uHYaKID1bf75kNtL+zShkcyQ7g4yQ0eCfRM1LpOUgMkWstwriLy04QxfDymn6PEG00UjqrQxQ==" spinCount="100000" sheet="1" objects="1" scenarios="1" formatColumns="0" formatRows="0" autoFilter="0"/>
  <autoFilter ref="C136:K456" xr:uid="{00000000-0009-0000-0000-000001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99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9" t="str">
        <f>'Rekapitulace stavby'!K6</f>
        <v>Regenerace sídliště – část A - etapa 4 - veřejné prostranství a park. plochy SO 01a a SO 01b - změna 1</v>
      </c>
      <c r="F7" s="220"/>
      <c r="G7" s="220"/>
      <c r="H7" s="220"/>
      <c r="L7" s="18"/>
    </row>
    <row r="8" spans="2:46" s="1" customFormat="1" ht="12" customHeight="1">
      <c r="B8" s="30"/>
      <c r="D8" s="25" t="s">
        <v>100</v>
      </c>
      <c r="L8" s="30"/>
    </row>
    <row r="9" spans="2:46" s="1" customFormat="1" ht="16.5" customHeight="1">
      <c r="B9" s="30"/>
      <c r="E9" s="181" t="s">
        <v>872</v>
      </c>
      <c r="F9" s="221"/>
      <c r="G9" s="221"/>
      <c r="H9" s="221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16. 6. 2023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03"/>
      <c r="G18" s="203"/>
      <c r="H18" s="203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208" t="s">
        <v>1</v>
      </c>
      <c r="F27" s="208"/>
      <c r="G27" s="208"/>
      <c r="H27" s="20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ROUND(J120,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ROUND((SUM(BE120:BE191)),  2)</f>
        <v>0</v>
      </c>
      <c r="I33" s="90">
        <v>0.21</v>
      </c>
      <c r="J33" s="89">
        <f>ROUND(((SUM(BE120:BE191))*I33),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ROUND((SUM(BF120:BF191)),  2)</f>
        <v>0</v>
      </c>
      <c r="I34" s="90">
        <v>0.15</v>
      </c>
      <c r="J34" s="89">
        <f>ROUND(((SUM(BF120:BF191))*I34),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ROUND((SUM(BG120:BG191)),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ROUND((SUM(BH120:BH191)),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ROUND((SUM(BI120:BI191)),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9" t="str">
        <f>E7</f>
        <v>Regenerace sídliště – část A - etapa 4 - veřejné prostranství a park. plochy SO 01a a SO 01b - změna 1</v>
      </c>
      <c r="F85" s="220"/>
      <c r="G85" s="220"/>
      <c r="H85" s="220"/>
      <c r="L85" s="30"/>
    </row>
    <row r="86" spans="2:47" s="1" customFormat="1" ht="12" customHeight="1">
      <c r="B86" s="30"/>
      <c r="C86" s="25" t="s">
        <v>100</v>
      </c>
      <c r="L86" s="30"/>
    </row>
    <row r="87" spans="2:47" s="1" customFormat="1" ht="16.5" customHeight="1">
      <c r="B87" s="30"/>
      <c r="E87" s="181" t="str">
        <f>E9</f>
        <v>SO 401 - Veřejné osvětlení</v>
      </c>
      <c r="F87" s="221"/>
      <c r="G87" s="221"/>
      <c r="H87" s="22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Horní Slavkov</v>
      </c>
      <c r="I89" s="25" t="s">
        <v>22</v>
      </c>
      <c r="J89" s="50" t="str">
        <f>IF(J12="","",J12)</f>
        <v>16. 6. 2023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Horní Slavkov</v>
      </c>
      <c r="I91" s="25" t="s">
        <v>32</v>
      </c>
      <c r="J91" s="28" t="str">
        <f>E21</f>
        <v>GEOprojectKV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GEOprojectKV s.r.o.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103</v>
      </c>
      <c r="D94" s="91"/>
      <c r="E94" s="91"/>
      <c r="F94" s="91"/>
      <c r="G94" s="91"/>
      <c r="H94" s="91"/>
      <c r="I94" s="91"/>
      <c r="J94" s="100" t="s">
        <v>104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105</v>
      </c>
      <c r="J96" s="64">
        <f>J120</f>
        <v>0</v>
      </c>
      <c r="L96" s="30"/>
      <c r="AU96" s="15" t="s">
        <v>106</v>
      </c>
    </row>
    <row r="97" spans="2:12" s="8" customFormat="1" ht="24.95" customHeight="1">
      <c r="B97" s="102"/>
      <c r="D97" s="103" t="s">
        <v>126</v>
      </c>
      <c r="E97" s="104"/>
      <c r="F97" s="104"/>
      <c r="G97" s="104"/>
      <c r="H97" s="104"/>
      <c r="I97" s="104"/>
      <c r="J97" s="105">
        <f>J121</f>
        <v>0</v>
      </c>
      <c r="L97" s="102"/>
    </row>
    <row r="98" spans="2:12" s="9" customFormat="1" ht="19.899999999999999" customHeight="1">
      <c r="B98" s="106"/>
      <c r="D98" s="107" t="s">
        <v>873</v>
      </c>
      <c r="E98" s="108"/>
      <c r="F98" s="108"/>
      <c r="G98" s="108"/>
      <c r="H98" s="108"/>
      <c r="I98" s="108"/>
      <c r="J98" s="109">
        <f>J122</f>
        <v>0</v>
      </c>
      <c r="L98" s="106"/>
    </row>
    <row r="99" spans="2:12" s="9" customFormat="1" ht="19.899999999999999" customHeight="1">
      <c r="B99" s="106"/>
      <c r="D99" s="107" t="s">
        <v>127</v>
      </c>
      <c r="E99" s="108"/>
      <c r="F99" s="108"/>
      <c r="G99" s="108"/>
      <c r="H99" s="108"/>
      <c r="I99" s="108"/>
      <c r="J99" s="109">
        <f>J171</f>
        <v>0</v>
      </c>
      <c r="L99" s="106"/>
    </row>
    <row r="100" spans="2:12" s="9" customFormat="1" ht="19.899999999999999" customHeight="1">
      <c r="B100" s="106"/>
      <c r="D100" s="107" t="s">
        <v>874</v>
      </c>
      <c r="E100" s="108"/>
      <c r="F100" s="108"/>
      <c r="G100" s="108"/>
      <c r="H100" s="108"/>
      <c r="I100" s="108"/>
      <c r="J100" s="109">
        <f>J189</f>
        <v>0</v>
      </c>
      <c r="L100" s="106"/>
    </row>
    <row r="101" spans="2:12" s="1" customFormat="1" ht="21.75" customHeight="1">
      <c r="B101" s="30"/>
      <c r="L101" s="30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128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26.25" customHeight="1">
      <c r="B110" s="30"/>
      <c r="E110" s="219" t="str">
        <f>E7</f>
        <v>Regenerace sídliště – část A - etapa 4 - veřejné prostranství a park. plochy SO 01a a SO 01b - změna 1</v>
      </c>
      <c r="F110" s="220"/>
      <c r="G110" s="220"/>
      <c r="H110" s="220"/>
      <c r="L110" s="30"/>
    </row>
    <row r="111" spans="2:12" s="1" customFormat="1" ht="12" customHeight="1">
      <c r="B111" s="30"/>
      <c r="C111" s="25" t="s">
        <v>100</v>
      </c>
      <c r="L111" s="30"/>
    </row>
    <row r="112" spans="2:12" s="1" customFormat="1" ht="16.5" customHeight="1">
      <c r="B112" s="30"/>
      <c r="E112" s="181" t="str">
        <f>E9</f>
        <v>SO 401 - Veřejné osvětlení</v>
      </c>
      <c r="F112" s="221"/>
      <c r="G112" s="221"/>
      <c r="H112" s="221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>Horní Slavkov</v>
      </c>
      <c r="I114" s="25" t="s">
        <v>22</v>
      </c>
      <c r="J114" s="50" t="str">
        <f>IF(J12="","",J12)</f>
        <v>16. 6. 2023</v>
      </c>
      <c r="L114" s="30"/>
    </row>
    <row r="115" spans="2:65" s="1" customFormat="1" ht="6.95" customHeight="1">
      <c r="B115" s="30"/>
      <c r="L115" s="30"/>
    </row>
    <row r="116" spans="2:65" s="1" customFormat="1" ht="15.2" customHeight="1">
      <c r="B116" s="30"/>
      <c r="C116" s="25" t="s">
        <v>24</v>
      </c>
      <c r="F116" s="23" t="str">
        <f>E15</f>
        <v>Město Horní Slavkov</v>
      </c>
      <c r="I116" s="25" t="s">
        <v>32</v>
      </c>
      <c r="J116" s="28" t="str">
        <f>E21</f>
        <v>GEOprojectKV s.r.o.</v>
      </c>
      <c r="L116" s="30"/>
    </row>
    <row r="117" spans="2:65" s="1" customFormat="1" ht="15.2" customHeight="1">
      <c r="B117" s="30"/>
      <c r="C117" s="25" t="s">
        <v>30</v>
      </c>
      <c r="F117" s="23" t="str">
        <f>IF(E18="","",E18)</f>
        <v>Vyplň údaj</v>
      </c>
      <c r="I117" s="25" t="s">
        <v>37</v>
      </c>
      <c r="J117" s="28" t="str">
        <f>E24</f>
        <v>GEOprojectKV s.r.o.</v>
      </c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10"/>
      <c r="C119" s="111" t="s">
        <v>129</v>
      </c>
      <c r="D119" s="112" t="s">
        <v>64</v>
      </c>
      <c r="E119" s="112" t="s">
        <v>60</v>
      </c>
      <c r="F119" s="112" t="s">
        <v>61</v>
      </c>
      <c r="G119" s="112" t="s">
        <v>130</v>
      </c>
      <c r="H119" s="112" t="s">
        <v>131</v>
      </c>
      <c r="I119" s="112" t="s">
        <v>132</v>
      </c>
      <c r="J119" s="113" t="s">
        <v>104</v>
      </c>
      <c r="K119" s="114" t="s">
        <v>133</v>
      </c>
      <c r="L119" s="110"/>
      <c r="M119" s="57" t="s">
        <v>1</v>
      </c>
      <c r="N119" s="58" t="s">
        <v>43</v>
      </c>
      <c r="O119" s="58" t="s">
        <v>134</v>
      </c>
      <c r="P119" s="58" t="s">
        <v>135</v>
      </c>
      <c r="Q119" s="58" t="s">
        <v>136</v>
      </c>
      <c r="R119" s="58" t="s">
        <v>137</v>
      </c>
      <c r="S119" s="58" t="s">
        <v>138</v>
      </c>
      <c r="T119" s="59" t="s">
        <v>139</v>
      </c>
    </row>
    <row r="120" spans="2:65" s="1" customFormat="1" ht="22.9" customHeight="1">
      <c r="B120" s="30"/>
      <c r="C120" s="62" t="s">
        <v>140</v>
      </c>
      <c r="J120" s="115">
        <f>BK120</f>
        <v>0</v>
      </c>
      <c r="L120" s="30"/>
      <c r="M120" s="60"/>
      <c r="N120" s="51"/>
      <c r="O120" s="51"/>
      <c r="P120" s="116">
        <f>P121</f>
        <v>0</v>
      </c>
      <c r="Q120" s="51"/>
      <c r="R120" s="116">
        <f>R121</f>
        <v>14.900370000000001</v>
      </c>
      <c r="S120" s="51"/>
      <c r="T120" s="117">
        <f>T121</f>
        <v>0</v>
      </c>
      <c r="AT120" s="15" t="s">
        <v>78</v>
      </c>
      <c r="AU120" s="15" t="s">
        <v>106</v>
      </c>
      <c r="BK120" s="118">
        <f>BK121</f>
        <v>0</v>
      </c>
    </row>
    <row r="121" spans="2:65" s="11" customFormat="1" ht="25.9" customHeight="1">
      <c r="B121" s="119"/>
      <c r="D121" s="120" t="s">
        <v>78</v>
      </c>
      <c r="E121" s="121" t="s">
        <v>280</v>
      </c>
      <c r="F121" s="121" t="s">
        <v>860</v>
      </c>
      <c r="I121" s="122"/>
      <c r="J121" s="123">
        <f>BK121</f>
        <v>0</v>
      </c>
      <c r="L121" s="119"/>
      <c r="M121" s="124"/>
      <c r="P121" s="125">
        <f>P122+P171+P189</f>
        <v>0</v>
      </c>
      <c r="R121" s="125">
        <f>R122+R171+R189</f>
        <v>14.900370000000001</v>
      </c>
      <c r="T121" s="126">
        <f>T122+T171+T189</f>
        <v>0</v>
      </c>
      <c r="AR121" s="120" t="s">
        <v>154</v>
      </c>
      <c r="AT121" s="127" t="s">
        <v>78</v>
      </c>
      <c r="AU121" s="127" t="s">
        <v>79</v>
      </c>
      <c r="AY121" s="120" t="s">
        <v>143</v>
      </c>
      <c r="BK121" s="128">
        <f>BK122+BK171+BK189</f>
        <v>0</v>
      </c>
    </row>
    <row r="122" spans="2:65" s="11" customFormat="1" ht="22.9" customHeight="1">
      <c r="B122" s="119"/>
      <c r="D122" s="120" t="s">
        <v>78</v>
      </c>
      <c r="E122" s="129" t="s">
        <v>875</v>
      </c>
      <c r="F122" s="129" t="s">
        <v>876</v>
      </c>
      <c r="I122" s="122"/>
      <c r="J122" s="130">
        <f>BK122</f>
        <v>0</v>
      </c>
      <c r="L122" s="119"/>
      <c r="M122" s="124"/>
      <c r="P122" s="125">
        <f>SUM(P123:P170)</f>
        <v>0</v>
      </c>
      <c r="R122" s="125">
        <f>SUM(R123:R170)</f>
        <v>14.867520000000001</v>
      </c>
      <c r="T122" s="126">
        <f>SUM(T123:T170)</f>
        <v>0</v>
      </c>
      <c r="AR122" s="120" t="s">
        <v>154</v>
      </c>
      <c r="AT122" s="127" t="s">
        <v>78</v>
      </c>
      <c r="AU122" s="127" t="s">
        <v>87</v>
      </c>
      <c r="AY122" s="120" t="s">
        <v>143</v>
      </c>
      <c r="BK122" s="128">
        <f>SUM(BK123:BK170)</f>
        <v>0</v>
      </c>
    </row>
    <row r="123" spans="2:65" s="1" customFormat="1" ht="37.9" customHeight="1">
      <c r="B123" s="30"/>
      <c r="C123" s="131" t="s">
        <v>87</v>
      </c>
      <c r="D123" s="131" t="s">
        <v>145</v>
      </c>
      <c r="E123" s="132" t="s">
        <v>877</v>
      </c>
      <c r="F123" s="133" t="s">
        <v>878</v>
      </c>
      <c r="G123" s="134" t="s">
        <v>148</v>
      </c>
      <c r="H123" s="135">
        <v>63</v>
      </c>
      <c r="I123" s="136"/>
      <c r="J123" s="137">
        <f>ROUND(I123*H123,2)</f>
        <v>0</v>
      </c>
      <c r="K123" s="138"/>
      <c r="L123" s="30"/>
      <c r="M123" s="139" t="s">
        <v>1</v>
      </c>
      <c r="N123" s="140" t="s">
        <v>44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448</v>
      </c>
      <c r="AT123" s="143" t="s">
        <v>145</v>
      </c>
      <c r="AU123" s="143" t="s">
        <v>89</v>
      </c>
      <c r="AY123" s="15" t="s">
        <v>143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87</v>
      </c>
      <c r="BK123" s="144">
        <f>ROUND(I123*H123,2)</f>
        <v>0</v>
      </c>
      <c r="BL123" s="15" t="s">
        <v>448</v>
      </c>
      <c r="BM123" s="143" t="s">
        <v>879</v>
      </c>
    </row>
    <row r="124" spans="2:65" s="1" customFormat="1" ht="37.9" customHeight="1">
      <c r="B124" s="30"/>
      <c r="C124" s="131" t="s">
        <v>89</v>
      </c>
      <c r="D124" s="131" t="s">
        <v>145</v>
      </c>
      <c r="E124" s="132" t="s">
        <v>880</v>
      </c>
      <c r="F124" s="133" t="s">
        <v>881</v>
      </c>
      <c r="G124" s="134" t="s">
        <v>148</v>
      </c>
      <c r="H124" s="135">
        <v>160</v>
      </c>
      <c r="I124" s="136"/>
      <c r="J124" s="137">
        <f>ROUND(I124*H124,2)</f>
        <v>0</v>
      </c>
      <c r="K124" s="138"/>
      <c r="L124" s="30"/>
      <c r="M124" s="139" t="s">
        <v>1</v>
      </c>
      <c r="N124" s="140" t="s">
        <v>44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448</v>
      </c>
      <c r="AT124" s="143" t="s">
        <v>145</v>
      </c>
      <c r="AU124" s="143" t="s">
        <v>89</v>
      </c>
      <c r="AY124" s="15" t="s">
        <v>143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5" t="s">
        <v>87</v>
      </c>
      <c r="BK124" s="144">
        <f>ROUND(I124*H124,2)</f>
        <v>0</v>
      </c>
      <c r="BL124" s="15" t="s">
        <v>448</v>
      </c>
      <c r="BM124" s="143" t="s">
        <v>882</v>
      </c>
    </row>
    <row r="125" spans="2:65" s="1" customFormat="1" ht="33" customHeight="1">
      <c r="B125" s="30"/>
      <c r="C125" s="131" t="s">
        <v>154</v>
      </c>
      <c r="D125" s="131" t="s">
        <v>145</v>
      </c>
      <c r="E125" s="132" t="s">
        <v>883</v>
      </c>
      <c r="F125" s="133" t="s">
        <v>884</v>
      </c>
      <c r="G125" s="134" t="s">
        <v>148</v>
      </c>
      <c r="H125" s="135">
        <v>12</v>
      </c>
      <c r="I125" s="136"/>
      <c r="J125" s="137">
        <f>ROUND(I125*H125,2)</f>
        <v>0</v>
      </c>
      <c r="K125" s="138"/>
      <c r="L125" s="30"/>
      <c r="M125" s="139" t="s">
        <v>1</v>
      </c>
      <c r="N125" s="140" t="s">
        <v>44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448</v>
      </c>
      <c r="AT125" s="143" t="s">
        <v>145</v>
      </c>
      <c r="AU125" s="143" t="s">
        <v>89</v>
      </c>
      <c r="AY125" s="15" t="s">
        <v>143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87</v>
      </c>
      <c r="BK125" s="144">
        <f>ROUND(I125*H125,2)</f>
        <v>0</v>
      </c>
      <c r="BL125" s="15" t="s">
        <v>448</v>
      </c>
      <c r="BM125" s="143" t="s">
        <v>885</v>
      </c>
    </row>
    <row r="126" spans="2:65" s="1" customFormat="1" ht="24.2" customHeight="1">
      <c r="B126" s="30"/>
      <c r="C126" s="160" t="s">
        <v>149</v>
      </c>
      <c r="D126" s="160" t="s">
        <v>280</v>
      </c>
      <c r="E126" s="161" t="s">
        <v>886</v>
      </c>
      <c r="F126" s="162" t="s">
        <v>887</v>
      </c>
      <c r="G126" s="163" t="s">
        <v>148</v>
      </c>
      <c r="H126" s="164">
        <v>12</v>
      </c>
      <c r="I126" s="165"/>
      <c r="J126" s="166">
        <f>ROUND(I126*H126,2)</f>
        <v>0</v>
      </c>
      <c r="K126" s="167"/>
      <c r="L126" s="168"/>
      <c r="M126" s="169" t="s">
        <v>1</v>
      </c>
      <c r="N126" s="170" t="s">
        <v>44</v>
      </c>
      <c r="P126" s="141">
        <f>O126*H126</f>
        <v>0</v>
      </c>
      <c r="Q126" s="141">
        <v>1.14E-2</v>
      </c>
      <c r="R126" s="141">
        <f>Q126*H126</f>
        <v>0.1368</v>
      </c>
      <c r="S126" s="141">
        <v>0</v>
      </c>
      <c r="T126" s="142">
        <f>S126*H126</f>
        <v>0</v>
      </c>
      <c r="AR126" s="143" t="s">
        <v>728</v>
      </c>
      <c r="AT126" s="143" t="s">
        <v>280</v>
      </c>
      <c r="AU126" s="143" t="s">
        <v>89</v>
      </c>
      <c r="AY126" s="15" t="s">
        <v>143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87</v>
      </c>
      <c r="BK126" s="144">
        <f>ROUND(I126*H126,2)</f>
        <v>0</v>
      </c>
      <c r="BL126" s="15" t="s">
        <v>728</v>
      </c>
      <c r="BM126" s="143" t="s">
        <v>888</v>
      </c>
    </row>
    <row r="127" spans="2:65" s="1" customFormat="1" ht="19.5">
      <c r="B127" s="30"/>
      <c r="D127" s="146" t="s">
        <v>351</v>
      </c>
      <c r="F127" s="171" t="s">
        <v>889</v>
      </c>
      <c r="I127" s="172"/>
      <c r="L127" s="30"/>
      <c r="M127" s="173"/>
      <c r="T127" s="54"/>
      <c r="AT127" s="15" t="s">
        <v>351</v>
      </c>
      <c r="AU127" s="15" t="s">
        <v>89</v>
      </c>
    </row>
    <row r="128" spans="2:65" s="1" customFormat="1" ht="33" customHeight="1">
      <c r="B128" s="30"/>
      <c r="C128" s="131" t="s">
        <v>161</v>
      </c>
      <c r="D128" s="131" t="s">
        <v>145</v>
      </c>
      <c r="E128" s="132" t="s">
        <v>890</v>
      </c>
      <c r="F128" s="133" t="s">
        <v>891</v>
      </c>
      <c r="G128" s="134" t="s">
        <v>148</v>
      </c>
      <c r="H128" s="135">
        <v>9</v>
      </c>
      <c r="I128" s="136"/>
      <c r="J128" s="137">
        <f>ROUND(I128*H128,2)</f>
        <v>0</v>
      </c>
      <c r="K128" s="138"/>
      <c r="L128" s="30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448</v>
      </c>
      <c r="AT128" s="143" t="s">
        <v>145</v>
      </c>
      <c r="AU128" s="143" t="s">
        <v>89</v>
      </c>
      <c r="AY128" s="15" t="s">
        <v>143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5" t="s">
        <v>87</v>
      </c>
      <c r="BK128" s="144">
        <f>ROUND(I128*H128,2)</f>
        <v>0</v>
      </c>
      <c r="BL128" s="15" t="s">
        <v>448</v>
      </c>
      <c r="BM128" s="143" t="s">
        <v>892</v>
      </c>
    </row>
    <row r="129" spans="2:65" s="1" customFormat="1" ht="24.2" customHeight="1">
      <c r="B129" s="30"/>
      <c r="C129" s="160" t="s">
        <v>165</v>
      </c>
      <c r="D129" s="160" t="s">
        <v>280</v>
      </c>
      <c r="E129" s="161" t="s">
        <v>893</v>
      </c>
      <c r="F129" s="162" t="s">
        <v>894</v>
      </c>
      <c r="G129" s="163" t="s">
        <v>148</v>
      </c>
      <c r="H129" s="164">
        <v>9</v>
      </c>
      <c r="I129" s="165"/>
      <c r="J129" s="166">
        <f>ROUND(I129*H129,2)</f>
        <v>0</v>
      </c>
      <c r="K129" s="167"/>
      <c r="L129" s="168"/>
      <c r="M129" s="169" t="s">
        <v>1</v>
      </c>
      <c r="N129" s="170" t="s">
        <v>44</v>
      </c>
      <c r="P129" s="141">
        <f>O129*H129</f>
        <v>0</v>
      </c>
      <c r="Q129" s="141">
        <v>1.0999999999999999E-2</v>
      </c>
      <c r="R129" s="141">
        <f>Q129*H129</f>
        <v>9.8999999999999991E-2</v>
      </c>
      <c r="S129" s="141">
        <v>0</v>
      </c>
      <c r="T129" s="142">
        <f>S129*H129</f>
        <v>0</v>
      </c>
      <c r="AR129" s="143" t="s">
        <v>728</v>
      </c>
      <c r="AT129" s="143" t="s">
        <v>280</v>
      </c>
      <c r="AU129" s="143" t="s">
        <v>89</v>
      </c>
      <c r="AY129" s="15" t="s">
        <v>143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87</v>
      </c>
      <c r="BK129" s="144">
        <f>ROUND(I129*H129,2)</f>
        <v>0</v>
      </c>
      <c r="BL129" s="15" t="s">
        <v>728</v>
      </c>
      <c r="BM129" s="143" t="s">
        <v>895</v>
      </c>
    </row>
    <row r="130" spans="2:65" s="1" customFormat="1" ht="19.5">
      <c r="B130" s="30"/>
      <c r="D130" s="146" t="s">
        <v>351</v>
      </c>
      <c r="F130" s="171" t="s">
        <v>889</v>
      </c>
      <c r="I130" s="172"/>
      <c r="L130" s="30"/>
      <c r="M130" s="173"/>
      <c r="T130" s="54"/>
      <c r="AT130" s="15" t="s">
        <v>351</v>
      </c>
      <c r="AU130" s="15" t="s">
        <v>89</v>
      </c>
    </row>
    <row r="131" spans="2:65" s="1" customFormat="1" ht="16.5" customHeight="1">
      <c r="B131" s="30"/>
      <c r="C131" s="131" t="s">
        <v>171</v>
      </c>
      <c r="D131" s="131" t="s">
        <v>145</v>
      </c>
      <c r="E131" s="132" t="s">
        <v>896</v>
      </c>
      <c r="F131" s="133" t="s">
        <v>897</v>
      </c>
      <c r="G131" s="134" t="s">
        <v>148</v>
      </c>
      <c r="H131" s="135">
        <v>15</v>
      </c>
      <c r="I131" s="136"/>
      <c r="J131" s="137">
        <f>ROUND(I131*H131,2)</f>
        <v>0</v>
      </c>
      <c r="K131" s="138"/>
      <c r="L131" s="30"/>
      <c r="M131" s="139" t="s">
        <v>1</v>
      </c>
      <c r="N131" s="140" t="s">
        <v>44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448</v>
      </c>
      <c r="AT131" s="143" t="s">
        <v>145</v>
      </c>
      <c r="AU131" s="143" t="s">
        <v>89</v>
      </c>
      <c r="AY131" s="15" t="s">
        <v>143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5" t="s">
        <v>87</v>
      </c>
      <c r="BK131" s="144">
        <f>ROUND(I131*H131,2)</f>
        <v>0</v>
      </c>
      <c r="BL131" s="15" t="s">
        <v>448</v>
      </c>
      <c r="BM131" s="143" t="s">
        <v>898</v>
      </c>
    </row>
    <row r="132" spans="2:65" s="1" customFormat="1" ht="16.5" customHeight="1">
      <c r="B132" s="30"/>
      <c r="C132" s="160" t="s">
        <v>175</v>
      </c>
      <c r="D132" s="160" t="s">
        <v>280</v>
      </c>
      <c r="E132" s="161" t="s">
        <v>899</v>
      </c>
      <c r="F132" s="162" t="s">
        <v>900</v>
      </c>
      <c r="G132" s="163" t="s">
        <v>148</v>
      </c>
      <c r="H132" s="164">
        <v>6</v>
      </c>
      <c r="I132" s="165"/>
      <c r="J132" s="166">
        <f>ROUND(I132*H132,2)</f>
        <v>0</v>
      </c>
      <c r="K132" s="167"/>
      <c r="L132" s="168"/>
      <c r="M132" s="169" t="s">
        <v>1</v>
      </c>
      <c r="N132" s="170" t="s">
        <v>44</v>
      </c>
      <c r="P132" s="141">
        <f>O132*H132</f>
        <v>0</v>
      </c>
      <c r="Q132" s="141">
        <v>0.80400000000000005</v>
      </c>
      <c r="R132" s="141">
        <f>Q132*H132</f>
        <v>4.8239999999999998</v>
      </c>
      <c r="S132" s="141">
        <v>0</v>
      </c>
      <c r="T132" s="142">
        <f>S132*H132</f>
        <v>0</v>
      </c>
      <c r="AR132" s="143" t="s">
        <v>728</v>
      </c>
      <c r="AT132" s="143" t="s">
        <v>280</v>
      </c>
      <c r="AU132" s="143" t="s">
        <v>89</v>
      </c>
      <c r="AY132" s="15" t="s">
        <v>143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87</v>
      </c>
      <c r="BK132" s="144">
        <f>ROUND(I132*H132,2)</f>
        <v>0</v>
      </c>
      <c r="BL132" s="15" t="s">
        <v>728</v>
      </c>
      <c r="BM132" s="143" t="s">
        <v>901</v>
      </c>
    </row>
    <row r="133" spans="2:65" s="1" customFormat="1" ht="16.5" customHeight="1">
      <c r="B133" s="30"/>
      <c r="C133" s="160" t="s">
        <v>180</v>
      </c>
      <c r="D133" s="160" t="s">
        <v>280</v>
      </c>
      <c r="E133" s="161" t="s">
        <v>902</v>
      </c>
      <c r="F133" s="162" t="s">
        <v>900</v>
      </c>
      <c r="G133" s="163" t="s">
        <v>148</v>
      </c>
      <c r="H133" s="164">
        <v>9</v>
      </c>
      <c r="I133" s="165"/>
      <c r="J133" s="166">
        <f>ROUND(I133*H133,2)</f>
        <v>0</v>
      </c>
      <c r="K133" s="167"/>
      <c r="L133" s="168"/>
      <c r="M133" s="169" t="s">
        <v>1</v>
      </c>
      <c r="N133" s="170" t="s">
        <v>44</v>
      </c>
      <c r="P133" s="141">
        <f>O133*H133</f>
        <v>0</v>
      </c>
      <c r="Q133" s="141">
        <v>0.80400000000000005</v>
      </c>
      <c r="R133" s="141">
        <f>Q133*H133</f>
        <v>7.2360000000000007</v>
      </c>
      <c r="S133" s="141">
        <v>0</v>
      </c>
      <c r="T133" s="142">
        <f>S133*H133</f>
        <v>0</v>
      </c>
      <c r="AR133" s="143" t="s">
        <v>728</v>
      </c>
      <c r="AT133" s="143" t="s">
        <v>280</v>
      </c>
      <c r="AU133" s="143" t="s">
        <v>89</v>
      </c>
      <c r="AY133" s="15" t="s">
        <v>143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87</v>
      </c>
      <c r="BK133" s="144">
        <f>ROUND(I133*H133,2)</f>
        <v>0</v>
      </c>
      <c r="BL133" s="15" t="s">
        <v>728</v>
      </c>
      <c r="BM133" s="143" t="s">
        <v>903</v>
      </c>
    </row>
    <row r="134" spans="2:65" s="1" customFormat="1" ht="16.5" customHeight="1">
      <c r="B134" s="30"/>
      <c r="C134" s="160" t="s">
        <v>185</v>
      </c>
      <c r="D134" s="160" t="s">
        <v>280</v>
      </c>
      <c r="E134" s="161" t="s">
        <v>904</v>
      </c>
      <c r="F134" s="162" t="s">
        <v>905</v>
      </c>
      <c r="G134" s="163" t="s">
        <v>363</v>
      </c>
      <c r="H134" s="164">
        <v>787.1</v>
      </c>
      <c r="I134" s="165"/>
      <c r="J134" s="166">
        <f>ROUND(I134*H134,2)</f>
        <v>0</v>
      </c>
      <c r="K134" s="167"/>
      <c r="L134" s="168"/>
      <c r="M134" s="169" t="s">
        <v>1</v>
      </c>
      <c r="N134" s="170" t="s">
        <v>44</v>
      </c>
      <c r="P134" s="141">
        <f>O134*H134</f>
        <v>0</v>
      </c>
      <c r="Q134" s="141">
        <v>1E-3</v>
      </c>
      <c r="R134" s="141">
        <f>Q134*H134</f>
        <v>0.78710000000000002</v>
      </c>
      <c r="S134" s="141">
        <v>0</v>
      </c>
      <c r="T134" s="142">
        <f>S134*H134</f>
        <v>0</v>
      </c>
      <c r="AR134" s="143" t="s">
        <v>728</v>
      </c>
      <c r="AT134" s="143" t="s">
        <v>280</v>
      </c>
      <c r="AU134" s="143" t="s">
        <v>89</v>
      </c>
      <c r="AY134" s="15" t="s">
        <v>143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87</v>
      </c>
      <c r="BK134" s="144">
        <f>ROUND(I134*H134,2)</f>
        <v>0</v>
      </c>
      <c r="BL134" s="15" t="s">
        <v>728</v>
      </c>
      <c r="BM134" s="143" t="s">
        <v>906</v>
      </c>
    </row>
    <row r="135" spans="2:65" s="12" customFormat="1" ht="11.25">
      <c r="B135" s="145"/>
      <c r="D135" s="146" t="s">
        <v>169</v>
      </c>
      <c r="E135" s="152" t="s">
        <v>1</v>
      </c>
      <c r="F135" s="147" t="s">
        <v>907</v>
      </c>
      <c r="H135" s="148">
        <v>0.27400000000000002</v>
      </c>
      <c r="I135" s="149"/>
      <c r="L135" s="145"/>
      <c r="M135" s="150"/>
      <c r="T135" s="151"/>
      <c r="AT135" s="152" t="s">
        <v>169</v>
      </c>
      <c r="AU135" s="152" t="s">
        <v>89</v>
      </c>
      <c r="AV135" s="12" t="s">
        <v>89</v>
      </c>
      <c r="AW135" s="12" t="s">
        <v>36</v>
      </c>
      <c r="AX135" s="12" t="s">
        <v>79</v>
      </c>
      <c r="AY135" s="152" t="s">
        <v>143</v>
      </c>
    </row>
    <row r="136" spans="2:65" s="12" customFormat="1" ht="11.25">
      <c r="B136" s="145"/>
      <c r="D136" s="146" t="s">
        <v>169</v>
      </c>
      <c r="E136" s="152" t="s">
        <v>1</v>
      </c>
      <c r="F136" s="147" t="s">
        <v>908</v>
      </c>
      <c r="H136" s="148">
        <v>0.189</v>
      </c>
      <c r="I136" s="149"/>
      <c r="L136" s="145"/>
      <c r="M136" s="150"/>
      <c r="T136" s="151"/>
      <c r="AT136" s="152" t="s">
        <v>169</v>
      </c>
      <c r="AU136" s="152" t="s">
        <v>89</v>
      </c>
      <c r="AV136" s="12" t="s">
        <v>89</v>
      </c>
      <c r="AW136" s="12" t="s">
        <v>36</v>
      </c>
      <c r="AX136" s="12" t="s">
        <v>79</v>
      </c>
      <c r="AY136" s="152" t="s">
        <v>143</v>
      </c>
    </row>
    <row r="137" spans="2:65" s="13" customFormat="1" ht="11.25">
      <c r="B137" s="153"/>
      <c r="D137" s="146" t="s">
        <v>169</v>
      </c>
      <c r="E137" s="154" t="s">
        <v>1</v>
      </c>
      <c r="F137" s="155" t="s">
        <v>232</v>
      </c>
      <c r="H137" s="156">
        <v>0.46300000000000002</v>
      </c>
      <c r="I137" s="157"/>
      <c r="L137" s="153"/>
      <c r="M137" s="158"/>
      <c r="T137" s="159"/>
      <c r="AT137" s="154" t="s">
        <v>169</v>
      </c>
      <c r="AU137" s="154" t="s">
        <v>89</v>
      </c>
      <c r="AV137" s="13" t="s">
        <v>149</v>
      </c>
      <c r="AW137" s="13" t="s">
        <v>36</v>
      </c>
      <c r="AX137" s="13" t="s">
        <v>87</v>
      </c>
      <c r="AY137" s="154" t="s">
        <v>143</v>
      </c>
    </row>
    <row r="138" spans="2:65" s="12" customFormat="1" ht="11.25">
      <c r="B138" s="145"/>
      <c r="D138" s="146" t="s">
        <v>169</v>
      </c>
      <c r="F138" s="147" t="s">
        <v>909</v>
      </c>
      <c r="H138" s="148">
        <v>787.1</v>
      </c>
      <c r="I138" s="149"/>
      <c r="L138" s="145"/>
      <c r="M138" s="150"/>
      <c r="T138" s="151"/>
      <c r="AT138" s="152" t="s">
        <v>169</v>
      </c>
      <c r="AU138" s="152" t="s">
        <v>89</v>
      </c>
      <c r="AV138" s="12" t="s">
        <v>89</v>
      </c>
      <c r="AW138" s="12" t="s">
        <v>4</v>
      </c>
      <c r="AX138" s="12" t="s">
        <v>87</v>
      </c>
      <c r="AY138" s="152" t="s">
        <v>143</v>
      </c>
    </row>
    <row r="139" spans="2:65" s="1" customFormat="1" ht="16.5" customHeight="1">
      <c r="B139" s="30"/>
      <c r="C139" s="160" t="s">
        <v>189</v>
      </c>
      <c r="D139" s="160" t="s">
        <v>280</v>
      </c>
      <c r="E139" s="161" t="s">
        <v>910</v>
      </c>
      <c r="F139" s="162" t="s">
        <v>911</v>
      </c>
      <c r="G139" s="163" t="s">
        <v>148</v>
      </c>
      <c r="H139" s="164">
        <v>15</v>
      </c>
      <c r="I139" s="165"/>
      <c r="J139" s="166">
        <f t="shared" ref="J139:J149" si="0">ROUND(I139*H139,2)</f>
        <v>0</v>
      </c>
      <c r="K139" s="167"/>
      <c r="L139" s="168"/>
      <c r="M139" s="169" t="s">
        <v>1</v>
      </c>
      <c r="N139" s="170" t="s">
        <v>44</v>
      </c>
      <c r="P139" s="141">
        <f t="shared" ref="P139:P149" si="1">O139*H139</f>
        <v>0</v>
      </c>
      <c r="Q139" s="141">
        <v>1.2999999999999999E-3</v>
      </c>
      <c r="R139" s="141">
        <f t="shared" ref="R139:R149" si="2">Q139*H139</f>
        <v>1.95E-2</v>
      </c>
      <c r="S139" s="141">
        <v>0</v>
      </c>
      <c r="T139" s="142">
        <f t="shared" ref="T139:T149" si="3">S139*H139</f>
        <v>0</v>
      </c>
      <c r="AR139" s="143" t="s">
        <v>728</v>
      </c>
      <c r="AT139" s="143" t="s">
        <v>280</v>
      </c>
      <c r="AU139" s="143" t="s">
        <v>89</v>
      </c>
      <c r="AY139" s="15" t="s">
        <v>143</v>
      </c>
      <c r="BE139" s="144">
        <f t="shared" ref="BE139:BE149" si="4">IF(N139="základní",J139,0)</f>
        <v>0</v>
      </c>
      <c r="BF139" s="144">
        <f t="shared" ref="BF139:BF149" si="5">IF(N139="snížená",J139,0)</f>
        <v>0</v>
      </c>
      <c r="BG139" s="144">
        <f t="shared" ref="BG139:BG149" si="6">IF(N139="zákl. přenesená",J139,0)</f>
        <v>0</v>
      </c>
      <c r="BH139" s="144">
        <f t="shared" ref="BH139:BH149" si="7">IF(N139="sníž. přenesená",J139,0)</f>
        <v>0</v>
      </c>
      <c r="BI139" s="144">
        <f t="shared" ref="BI139:BI149" si="8">IF(N139="nulová",J139,0)</f>
        <v>0</v>
      </c>
      <c r="BJ139" s="15" t="s">
        <v>87</v>
      </c>
      <c r="BK139" s="144">
        <f t="shared" ref="BK139:BK149" si="9">ROUND(I139*H139,2)</f>
        <v>0</v>
      </c>
      <c r="BL139" s="15" t="s">
        <v>728</v>
      </c>
      <c r="BM139" s="143" t="s">
        <v>912</v>
      </c>
    </row>
    <row r="140" spans="2:65" s="1" customFormat="1" ht="16.5" customHeight="1">
      <c r="B140" s="30"/>
      <c r="C140" s="160" t="s">
        <v>193</v>
      </c>
      <c r="D140" s="160" t="s">
        <v>280</v>
      </c>
      <c r="E140" s="161" t="s">
        <v>913</v>
      </c>
      <c r="F140" s="162" t="s">
        <v>914</v>
      </c>
      <c r="G140" s="163" t="s">
        <v>148</v>
      </c>
      <c r="H140" s="164">
        <v>6</v>
      </c>
      <c r="I140" s="165"/>
      <c r="J140" s="166">
        <f t="shared" si="0"/>
        <v>0</v>
      </c>
      <c r="K140" s="167"/>
      <c r="L140" s="168"/>
      <c r="M140" s="169" t="s">
        <v>1</v>
      </c>
      <c r="N140" s="170" t="s">
        <v>44</v>
      </c>
      <c r="P140" s="141">
        <f t="shared" si="1"/>
        <v>0</v>
      </c>
      <c r="Q140" s="141">
        <v>6.2E-2</v>
      </c>
      <c r="R140" s="141">
        <f t="shared" si="2"/>
        <v>0.372</v>
      </c>
      <c r="S140" s="141">
        <v>0</v>
      </c>
      <c r="T140" s="142">
        <f t="shared" si="3"/>
        <v>0</v>
      </c>
      <c r="AR140" s="143" t="s">
        <v>728</v>
      </c>
      <c r="AT140" s="143" t="s">
        <v>280</v>
      </c>
      <c r="AU140" s="143" t="s">
        <v>89</v>
      </c>
      <c r="AY140" s="15" t="s">
        <v>143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5" t="s">
        <v>87</v>
      </c>
      <c r="BK140" s="144">
        <f t="shared" si="9"/>
        <v>0</v>
      </c>
      <c r="BL140" s="15" t="s">
        <v>728</v>
      </c>
      <c r="BM140" s="143" t="s">
        <v>915</v>
      </c>
    </row>
    <row r="141" spans="2:65" s="1" customFormat="1" ht="16.5" customHeight="1">
      <c r="B141" s="30"/>
      <c r="C141" s="160" t="s">
        <v>197</v>
      </c>
      <c r="D141" s="160" t="s">
        <v>280</v>
      </c>
      <c r="E141" s="161" t="s">
        <v>916</v>
      </c>
      <c r="F141" s="162" t="s">
        <v>917</v>
      </c>
      <c r="G141" s="163" t="s">
        <v>148</v>
      </c>
      <c r="H141" s="164">
        <v>9</v>
      </c>
      <c r="I141" s="165"/>
      <c r="J141" s="166">
        <f t="shared" si="0"/>
        <v>0</v>
      </c>
      <c r="K141" s="167"/>
      <c r="L141" s="168"/>
      <c r="M141" s="169" t="s">
        <v>1</v>
      </c>
      <c r="N141" s="170" t="s">
        <v>44</v>
      </c>
      <c r="P141" s="141">
        <f t="shared" si="1"/>
        <v>0</v>
      </c>
      <c r="Q141" s="141">
        <v>5.1999999999999998E-2</v>
      </c>
      <c r="R141" s="141">
        <f t="shared" si="2"/>
        <v>0.46799999999999997</v>
      </c>
      <c r="S141" s="141">
        <v>0</v>
      </c>
      <c r="T141" s="142">
        <f t="shared" si="3"/>
        <v>0</v>
      </c>
      <c r="AR141" s="143" t="s">
        <v>728</v>
      </c>
      <c r="AT141" s="143" t="s">
        <v>280</v>
      </c>
      <c r="AU141" s="143" t="s">
        <v>89</v>
      </c>
      <c r="AY141" s="15" t="s">
        <v>143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5" t="s">
        <v>87</v>
      </c>
      <c r="BK141" s="144">
        <f t="shared" si="9"/>
        <v>0</v>
      </c>
      <c r="BL141" s="15" t="s">
        <v>728</v>
      </c>
      <c r="BM141" s="143" t="s">
        <v>918</v>
      </c>
    </row>
    <row r="142" spans="2:65" s="1" customFormat="1" ht="24.2" customHeight="1">
      <c r="B142" s="30"/>
      <c r="C142" s="131" t="s">
        <v>202</v>
      </c>
      <c r="D142" s="131" t="s">
        <v>145</v>
      </c>
      <c r="E142" s="132" t="s">
        <v>919</v>
      </c>
      <c r="F142" s="133" t="s">
        <v>920</v>
      </c>
      <c r="G142" s="134" t="s">
        <v>148</v>
      </c>
      <c r="H142" s="135">
        <v>6</v>
      </c>
      <c r="I142" s="136"/>
      <c r="J142" s="137">
        <f t="shared" si="0"/>
        <v>0</v>
      </c>
      <c r="K142" s="138"/>
      <c r="L142" s="30"/>
      <c r="M142" s="139" t="s">
        <v>1</v>
      </c>
      <c r="N142" s="140" t="s">
        <v>44</v>
      </c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448</v>
      </c>
      <c r="AT142" s="143" t="s">
        <v>145</v>
      </c>
      <c r="AU142" s="143" t="s">
        <v>89</v>
      </c>
      <c r="AY142" s="15" t="s">
        <v>143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5" t="s">
        <v>87</v>
      </c>
      <c r="BK142" s="144">
        <f t="shared" si="9"/>
        <v>0</v>
      </c>
      <c r="BL142" s="15" t="s">
        <v>448</v>
      </c>
      <c r="BM142" s="143" t="s">
        <v>921</v>
      </c>
    </row>
    <row r="143" spans="2:65" s="1" customFormat="1" ht="24.2" customHeight="1">
      <c r="B143" s="30"/>
      <c r="C143" s="160" t="s">
        <v>8</v>
      </c>
      <c r="D143" s="160" t="s">
        <v>280</v>
      </c>
      <c r="E143" s="161" t="s">
        <v>922</v>
      </c>
      <c r="F143" s="162" t="s">
        <v>923</v>
      </c>
      <c r="G143" s="163" t="s">
        <v>148</v>
      </c>
      <c r="H143" s="164">
        <v>6</v>
      </c>
      <c r="I143" s="165"/>
      <c r="J143" s="166">
        <f t="shared" si="0"/>
        <v>0</v>
      </c>
      <c r="K143" s="167"/>
      <c r="L143" s="168"/>
      <c r="M143" s="169" t="s">
        <v>1</v>
      </c>
      <c r="N143" s="170" t="s">
        <v>44</v>
      </c>
      <c r="P143" s="141">
        <f t="shared" si="1"/>
        <v>0</v>
      </c>
      <c r="Q143" s="141">
        <v>9.5999999999999992E-3</v>
      </c>
      <c r="R143" s="141">
        <f t="shared" si="2"/>
        <v>5.7599999999999998E-2</v>
      </c>
      <c r="S143" s="141">
        <v>0</v>
      </c>
      <c r="T143" s="142">
        <f t="shared" si="3"/>
        <v>0</v>
      </c>
      <c r="AR143" s="143" t="s">
        <v>728</v>
      </c>
      <c r="AT143" s="143" t="s">
        <v>280</v>
      </c>
      <c r="AU143" s="143" t="s">
        <v>89</v>
      </c>
      <c r="AY143" s="15" t="s">
        <v>143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5" t="s">
        <v>87</v>
      </c>
      <c r="BK143" s="144">
        <f t="shared" si="9"/>
        <v>0</v>
      </c>
      <c r="BL143" s="15" t="s">
        <v>728</v>
      </c>
      <c r="BM143" s="143" t="s">
        <v>924</v>
      </c>
    </row>
    <row r="144" spans="2:65" s="1" customFormat="1" ht="16.5" customHeight="1">
      <c r="B144" s="30"/>
      <c r="C144" s="131" t="s">
        <v>209</v>
      </c>
      <c r="D144" s="131" t="s">
        <v>145</v>
      </c>
      <c r="E144" s="132" t="s">
        <v>925</v>
      </c>
      <c r="F144" s="133" t="s">
        <v>926</v>
      </c>
      <c r="G144" s="134" t="s">
        <v>148</v>
      </c>
      <c r="H144" s="135">
        <v>10</v>
      </c>
      <c r="I144" s="136"/>
      <c r="J144" s="137">
        <f t="shared" si="0"/>
        <v>0</v>
      </c>
      <c r="K144" s="138"/>
      <c r="L144" s="30"/>
      <c r="M144" s="139" t="s">
        <v>1</v>
      </c>
      <c r="N144" s="140" t="s">
        <v>44</v>
      </c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448</v>
      </c>
      <c r="AT144" s="143" t="s">
        <v>145</v>
      </c>
      <c r="AU144" s="143" t="s">
        <v>89</v>
      </c>
      <c r="AY144" s="15" t="s">
        <v>143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5" t="s">
        <v>87</v>
      </c>
      <c r="BK144" s="144">
        <f t="shared" si="9"/>
        <v>0</v>
      </c>
      <c r="BL144" s="15" t="s">
        <v>448</v>
      </c>
      <c r="BM144" s="143" t="s">
        <v>927</v>
      </c>
    </row>
    <row r="145" spans="2:65" s="1" customFormat="1" ht="16.5" customHeight="1">
      <c r="B145" s="30"/>
      <c r="C145" s="160" t="s">
        <v>214</v>
      </c>
      <c r="D145" s="160" t="s">
        <v>280</v>
      </c>
      <c r="E145" s="161" t="s">
        <v>928</v>
      </c>
      <c r="F145" s="162" t="s">
        <v>929</v>
      </c>
      <c r="G145" s="163" t="s">
        <v>148</v>
      </c>
      <c r="H145" s="164">
        <v>8</v>
      </c>
      <c r="I145" s="165"/>
      <c r="J145" s="166">
        <f t="shared" si="0"/>
        <v>0</v>
      </c>
      <c r="K145" s="167"/>
      <c r="L145" s="168"/>
      <c r="M145" s="169" t="s">
        <v>1</v>
      </c>
      <c r="N145" s="170" t="s">
        <v>44</v>
      </c>
      <c r="P145" s="141">
        <f t="shared" si="1"/>
        <v>0</v>
      </c>
      <c r="Q145" s="141">
        <v>2.9999999999999997E-4</v>
      </c>
      <c r="R145" s="141">
        <f t="shared" si="2"/>
        <v>2.3999999999999998E-3</v>
      </c>
      <c r="S145" s="141">
        <v>0</v>
      </c>
      <c r="T145" s="142">
        <f t="shared" si="3"/>
        <v>0</v>
      </c>
      <c r="AR145" s="143" t="s">
        <v>728</v>
      </c>
      <c r="AT145" s="143" t="s">
        <v>280</v>
      </c>
      <c r="AU145" s="143" t="s">
        <v>89</v>
      </c>
      <c r="AY145" s="15" t="s">
        <v>143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5" t="s">
        <v>87</v>
      </c>
      <c r="BK145" s="144">
        <f t="shared" si="9"/>
        <v>0</v>
      </c>
      <c r="BL145" s="15" t="s">
        <v>728</v>
      </c>
      <c r="BM145" s="143" t="s">
        <v>930</v>
      </c>
    </row>
    <row r="146" spans="2:65" s="1" customFormat="1" ht="16.5" customHeight="1">
      <c r="B146" s="30"/>
      <c r="C146" s="160" t="s">
        <v>219</v>
      </c>
      <c r="D146" s="160" t="s">
        <v>280</v>
      </c>
      <c r="E146" s="161" t="s">
        <v>931</v>
      </c>
      <c r="F146" s="162" t="s">
        <v>929</v>
      </c>
      <c r="G146" s="163" t="s">
        <v>148</v>
      </c>
      <c r="H146" s="164">
        <v>2</v>
      </c>
      <c r="I146" s="165"/>
      <c r="J146" s="166">
        <f t="shared" si="0"/>
        <v>0</v>
      </c>
      <c r="K146" s="167"/>
      <c r="L146" s="168"/>
      <c r="M146" s="169" t="s">
        <v>1</v>
      </c>
      <c r="N146" s="170" t="s">
        <v>44</v>
      </c>
      <c r="P146" s="141">
        <f t="shared" si="1"/>
        <v>0</v>
      </c>
      <c r="Q146" s="141">
        <v>2.9999999999999997E-4</v>
      </c>
      <c r="R146" s="141">
        <f t="shared" si="2"/>
        <v>5.9999999999999995E-4</v>
      </c>
      <c r="S146" s="141">
        <v>0</v>
      </c>
      <c r="T146" s="142">
        <f t="shared" si="3"/>
        <v>0</v>
      </c>
      <c r="AR146" s="143" t="s">
        <v>728</v>
      </c>
      <c r="AT146" s="143" t="s">
        <v>280</v>
      </c>
      <c r="AU146" s="143" t="s">
        <v>89</v>
      </c>
      <c r="AY146" s="15" t="s">
        <v>143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5" t="s">
        <v>87</v>
      </c>
      <c r="BK146" s="144">
        <f t="shared" si="9"/>
        <v>0</v>
      </c>
      <c r="BL146" s="15" t="s">
        <v>728</v>
      </c>
      <c r="BM146" s="143" t="s">
        <v>932</v>
      </c>
    </row>
    <row r="147" spans="2:65" s="1" customFormat="1" ht="16.5" customHeight="1">
      <c r="B147" s="30"/>
      <c r="C147" s="160" t="s">
        <v>224</v>
      </c>
      <c r="D147" s="160" t="s">
        <v>280</v>
      </c>
      <c r="E147" s="161" t="s">
        <v>933</v>
      </c>
      <c r="F147" s="162" t="s">
        <v>934</v>
      </c>
      <c r="G147" s="163" t="s">
        <v>148</v>
      </c>
      <c r="H147" s="164">
        <v>10</v>
      </c>
      <c r="I147" s="165"/>
      <c r="J147" s="166">
        <f t="shared" si="0"/>
        <v>0</v>
      </c>
      <c r="K147" s="167"/>
      <c r="L147" s="168"/>
      <c r="M147" s="169" t="s">
        <v>1</v>
      </c>
      <c r="N147" s="170" t="s">
        <v>44</v>
      </c>
      <c r="P147" s="141">
        <f t="shared" si="1"/>
        <v>0</v>
      </c>
      <c r="Q147" s="141">
        <v>3.0000000000000001E-5</v>
      </c>
      <c r="R147" s="141">
        <f t="shared" si="2"/>
        <v>3.0000000000000003E-4</v>
      </c>
      <c r="S147" s="141">
        <v>0</v>
      </c>
      <c r="T147" s="142">
        <f t="shared" si="3"/>
        <v>0</v>
      </c>
      <c r="AR147" s="143" t="s">
        <v>728</v>
      </c>
      <c r="AT147" s="143" t="s">
        <v>280</v>
      </c>
      <c r="AU147" s="143" t="s">
        <v>89</v>
      </c>
      <c r="AY147" s="15" t="s">
        <v>143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5" t="s">
        <v>87</v>
      </c>
      <c r="BK147" s="144">
        <f t="shared" si="9"/>
        <v>0</v>
      </c>
      <c r="BL147" s="15" t="s">
        <v>728</v>
      </c>
      <c r="BM147" s="143" t="s">
        <v>935</v>
      </c>
    </row>
    <row r="148" spans="2:65" s="1" customFormat="1" ht="16.5" customHeight="1">
      <c r="B148" s="30"/>
      <c r="C148" s="131" t="s">
        <v>233</v>
      </c>
      <c r="D148" s="131" t="s">
        <v>145</v>
      </c>
      <c r="E148" s="132" t="s">
        <v>936</v>
      </c>
      <c r="F148" s="133" t="s">
        <v>937</v>
      </c>
      <c r="G148" s="134" t="s">
        <v>148</v>
      </c>
      <c r="H148" s="135">
        <v>6</v>
      </c>
      <c r="I148" s="136"/>
      <c r="J148" s="137">
        <f t="shared" si="0"/>
        <v>0</v>
      </c>
      <c r="K148" s="138"/>
      <c r="L148" s="30"/>
      <c r="M148" s="139" t="s">
        <v>1</v>
      </c>
      <c r="N148" s="140" t="s">
        <v>44</v>
      </c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AR148" s="143" t="s">
        <v>448</v>
      </c>
      <c r="AT148" s="143" t="s">
        <v>145</v>
      </c>
      <c r="AU148" s="143" t="s">
        <v>89</v>
      </c>
      <c r="AY148" s="15" t="s">
        <v>143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5" t="s">
        <v>87</v>
      </c>
      <c r="BK148" s="144">
        <f t="shared" si="9"/>
        <v>0</v>
      </c>
      <c r="BL148" s="15" t="s">
        <v>448</v>
      </c>
      <c r="BM148" s="143" t="s">
        <v>938</v>
      </c>
    </row>
    <row r="149" spans="2:65" s="1" customFormat="1" ht="16.5" customHeight="1">
      <c r="B149" s="30"/>
      <c r="C149" s="160" t="s">
        <v>7</v>
      </c>
      <c r="D149" s="160" t="s">
        <v>280</v>
      </c>
      <c r="E149" s="161" t="s">
        <v>939</v>
      </c>
      <c r="F149" s="162" t="s">
        <v>940</v>
      </c>
      <c r="G149" s="163" t="s">
        <v>148</v>
      </c>
      <c r="H149" s="164">
        <v>6</v>
      </c>
      <c r="I149" s="165"/>
      <c r="J149" s="166">
        <f t="shared" si="0"/>
        <v>0</v>
      </c>
      <c r="K149" s="167"/>
      <c r="L149" s="168"/>
      <c r="M149" s="169" t="s">
        <v>1</v>
      </c>
      <c r="N149" s="170" t="s">
        <v>44</v>
      </c>
      <c r="P149" s="141">
        <f t="shared" si="1"/>
        <v>0</v>
      </c>
      <c r="Q149" s="141">
        <v>2.9999999999999997E-4</v>
      </c>
      <c r="R149" s="141">
        <f t="shared" si="2"/>
        <v>1.8E-3</v>
      </c>
      <c r="S149" s="141">
        <v>0</v>
      </c>
      <c r="T149" s="142">
        <f t="shared" si="3"/>
        <v>0</v>
      </c>
      <c r="AR149" s="143" t="s">
        <v>728</v>
      </c>
      <c r="AT149" s="143" t="s">
        <v>280</v>
      </c>
      <c r="AU149" s="143" t="s">
        <v>89</v>
      </c>
      <c r="AY149" s="15" t="s">
        <v>143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5" t="s">
        <v>87</v>
      </c>
      <c r="BK149" s="144">
        <f t="shared" si="9"/>
        <v>0</v>
      </c>
      <c r="BL149" s="15" t="s">
        <v>728</v>
      </c>
      <c r="BM149" s="143" t="s">
        <v>941</v>
      </c>
    </row>
    <row r="150" spans="2:65" s="12" customFormat="1" ht="11.25">
      <c r="B150" s="145"/>
      <c r="D150" s="146" t="s">
        <v>169</v>
      </c>
      <c r="F150" s="147" t="s">
        <v>942</v>
      </c>
      <c r="H150" s="148">
        <v>6</v>
      </c>
      <c r="I150" s="149"/>
      <c r="L150" s="145"/>
      <c r="M150" s="150"/>
      <c r="T150" s="151"/>
      <c r="AT150" s="152" t="s">
        <v>169</v>
      </c>
      <c r="AU150" s="152" t="s">
        <v>89</v>
      </c>
      <c r="AV150" s="12" t="s">
        <v>89</v>
      </c>
      <c r="AW150" s="12" t="s">
        <v>4</v>
      </c>
      <c r="AX150" s="12" t="s">
        <v>87</v>
      </c>
      <c r="AY150" s="152" t="s">
        <v>143</v>
      </c>
    </row>
    <row r="151" spans="2:65" s="1" customFormat="1" ht="16.5" customHeight="1">
      <c r="B151" s="30"/>
      <c r="C151" s="160" t="s">
        <v>245</v>
      </c>
      <c r="D151" s="160" t="s">
        <v>280</v>
      </c>
      <c r="E151" s="161" t="s">
        <v>933</v>
      </c>
      <c r="F151" s="162" t="s">
        <v>934</v>
      </c>
      <c r="G151" s="163" t="s">
        <v>148</v>
      </c>
      <c r="H151" s="164">
        <v>12</v>
      </c>
      <c r="I151" s="165"/>
      <c r="J151" s="166">
        <f>ROUND(I151*H151,2)</f>
        <v>0</v>
      </c>
      <c r="K151" s="167"/>
      <c r="L151" s="168"/>
      <c r="M151" s="169" t="s">
        <v>1</v>
      </c>
      <c r="N151" s="170" t="s">
        <v>44</v>
      </c>
      <c r="P151" s="141">
        <f>O151*H151</f>
        <v>0</v>
      </c>
      <c r="Q151" s="141">
        <v>3.0000000000000001E-5</v>
      </c>
      <c r="R151" s="141">
        <f>Q151*H151</f>
        <v>3.6000000000000002E-4</v>
      </c>
      <c r="S151" s="141">
        <v>0</v>
      </c>
      <c r="T151" s="142">
        <f>S151*H151</f>
        <v>0</v>
      </c>
      <c r="AR151" s="143" t="s">
        <v>728</v>
      </c>
      <c r="AT151" s="143" t="s">
        <v>280</v>
      </c>
      <c r="AU151" s="143" t="s">
        <v>89</v>
      </c>
      <c r="AY151" s="15" t="s">
        <v>143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87</v>
      </c>
      <c r="BK151" s="144">
        <f>ROUND(I151*H151,2)</f>
        <v>0</v>
      </c>
      <c r="BL151" s="15" t="s">
        <v>728</v>
      </c>
      <c r="BM151" s="143" t="s">
        <v>943</v>
      </c>
    </row>
    <row r="152" spans="2:65" s="1" customFormat="1" ht="49.15" customHeight="1">
      <c r="B152" s="30"/>
      <c r="C152" s="131" t="s">
        <v>249</v>
      </c>
      <c r="D152" s="131" t="s">
        <v>145</v>
      </c>
      <c r="E152" s="132" t="s">
        <v>944</v>
      </c>
      <c r="F152" s="133" t="s">
        <v>945</v>
      </c>
      <c r="G152" s="134" t="s">
        <v>200</v>
      </c>
      <c r="H152" s="135">
        <v>380</v>
      </c>
      <c r="I152" s="136"/>
      <c r="J152" s="137">
        <f>ROUND(I152*H152,2)</f>
        <v>0</v>
      </c>
      <c r="K152" s="138"/>
      <c r="L152" s="30"/>
      <c r="M152" s="139" t="s">
        <v>1</v>
      </c>
      <c r="N152" s="140" t="s">
        <v>44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448</v>
      </c>
      <c r="AT152" s="143" t="s">
        <v>145</v>
      </c>
      <c r="AU152" s="143" t="s">
        <v>89</v>
      </c>
      <c r="AY152" s="15" t="s">
        <v>143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87</v>
      </c>
      <c r="BK152" s="144">
        <f>ROUND(I152*H152,2)</f>
        <v>0</v>
      </c>
      <c r="BL152" s="15" t="s">
        <v>448</v>
      </c>
      <c r="BM152" s="143" t="s">
        <v>946</v>
      </c>
    </row>
    <row r="153" spans="2:65" s="1" customFormat="1" ht="16.5" customHeight="1">
      <c r="B153" s="30"/>
      <c r="C153" s="160" t="s">
        <v>253</v>
      </c>
      <c r="D153" s="160" t="s">
        <v>280</v>
      </c>
      <c r="E153" s="161" t="s">
        <v>947</v>
      </c>
      <c r="F153" s="162" t="s">
        <v>948</v>
      </c>
      <c r="G153" s="163" t="s">
        <v>363</v>
      </c>
      <c r="H153" s="164">
        <v>239.4</v>
      </c>
      <c r="I153" s="165"/>
      <c r="J153" s="166">
        <f>ROUND(I153*H153,2)</f>
        <v>0</v>
      </c>
      <c r="K153" s="167"/>
      <c r="L153" s="168"/>
      <c r="M153" s="169" t="s">
        <v>1</v>
      </c>
      <c r="N153" s="170" t="s">
        <v>44</v>
      </c>
      <c r="P153" s="141">
        <f>O153*H153</f>
        <v>0</v>
      </c>
      <c r="Q153" s="141">
        <v>1E-3</v>
      </c>
      <c r="R153" s="141">
        <f>Q153*H153</f>
        <v>0.2394</v>
      </c>
      <c r="S153" s="141">
        <v>0</v>
      </c>
      <c r="T153" s="142">
        <f>S153*H153</f>
        <v>0</v>
      </c>
      <c r="AR153" s="143" t="s">
        <v>728</v>
      </c>
      <c r="AT153" s="143" t="s">
        <v>280</v>
      </c>
      <c r="AU153" s="143" t="s">
        <v>89</v>
      </c>
      <c r="AY153" s="15" t="s">
        <v>143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87</v>
      </c>
      <c r="BK153" s="144">
        <f>ROUND(I153*H153,2)</f>
        <v>0</v>
      </c>
      <c r="BL153" s="15" t="s">
        <v>728</v>
      </c>
      <c r="BM153" s="143" t="s">
        <v>949</v>
      </c>
    </row>
    <row r="154" spans="2:65" s="12" customFormat="1" ht="11.25">
      <c r="B154" s="145"/>
      <c r="D154" s="146" t="s">
        <v>169</v>
      </c>
      <c r="F154" s="147" t="s">
        <v>950</v>
      </c>
      <c r="H154" s="148">
        <v>239.4</v>
      </c>
      <c r="I154" s="149"/>
      <c r="L154" s="145"/>
      <c r="M154" s="150"/>
      <c r="T154" s="151"/>
      <c r="AT154" s="152" t="s">
        <v>169</v>
      </c>
      <c r="AU154" s="152" t="s">
        <v>89</v>
      </c>
      <c r="AV154" s="12" t="s">
        <v>89</v>
      </c>
      <c r="AW154" s="12" t="s">
        <v>4</v>
      </c>
      <c r="AX154" s="12" t="s">
        <v>87</v>
      </c>
      <c r="AY154" s="152" t="s">
        <v>143</v>
      </c>
    </row>
    <row r="155" spans="2:65" s="1" customFormat="1" ht="16.5" customHeight="1">
      <c r="B155" s="30"/>
      <c r="C155" s="160" t="s">
        <v>257</v>
      </c>
      <c r="D155" s="160" t="s">
        <v>280</v>
      </c>
      <c r="E155" s="161" t="s">
        <v>951</v>
      </c>
      <c r="F155" s="162" t="s">
        <v>952</v>
      </c>
      <c r="G155" s="163" t="s">
        <v>148</v>
      </c>
      <c r="H155" s="164">
        <v>32</v>
      </c>
      <c r="I155" s="165"/>
      <c r="J155" s="166">
        <f>ROUND(I155*H155,2)</f>
        <v>0</v>
      </c>
      <c r="K155" s="167"/>
      <c r="L155" s="168"/>
      <c r="M155" s="169" t="s">
        <v>1</v>
      </c>
      <c r="N155" s="170" t="s">
        <v>44</v>
      </c>
      <c r="P155" s="141">
        <f>O155*H155</f>
        <v>0</v>
      </c>
      <c r="Q155" s="141">
        <v>2.3000000000000001E-4</v>
      </c>
      <c r="R155" s="141">
        <f>Q155*H155</f>
        <v>7.3600000000000002E-3</v>
      </c>
      <c r="S155" s="141">
        <v>0</v>
      </c>
      <c r="T155" s="142">
        <f>S155*H155</f>
        <v>0</v>
      </c>
      <c r="AR155" s="143" t="s">
        <v>953</v>
      </c>
      <c r="AT155" s="143" t="s">
        <v>280</v>
      </c>
      <c r="AU155" s="143" t="s">
        <v>89</v>
      </c>
      <c r="AY155" s="15" t="s">
        <v>143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87</v>
      </c>
      <c r="BK155" s="144">
        <f>ROUND(I155*H155,2)</f>
        <v>0</v>
      </c>
      <c r="BL155" s="15" t="s">
        <v>448</v>
      </c>
      <c r="BM155" s="143" t="s">
        <v>954</v>
      </c>
    </row>
    <row r="156" spans="2:65" s="1" customFormat="1" ht="24.2" customHeight="1">
      <c r="B156" s="30"/>
      <c r="C156" s="131" t="s">
        <v>263</v>
      </c>
      <c r="D156" s="131" t="s">
        <v>145</v>
      </c>
      <c r="E156" s="132" t="s">
        <v>955</v>
      </c>
      <c r="F156" s="133" t="s">
        <v>956</v>
      </c>
      <c r="G156" s="134" t="s">
        <v>148</v>
      </c>
      <c r="H156" s="135">
        <v>15</v>
      </c>
      <c r="I156" s="136"/>
      <c r="J156" s="137">
        <f>ROUND(I156*H156,2)</f>
        <v>0</v>
      </c>
      <c r="K156" s="138"/>
      <c r="L156" s="30"/>
      <c r="M156" s="139" t="s">
        <v>1</v>
      </c>
      <c r="N156" s="140" t="s">
        <v>44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448</v>
      </c>
      <c r="AT156" s="143" t="s">
        <v>145</v>
      </c>
      <c r="AU156" s="143" t="s">
        <v>89</v>
      </c>
      <c r="AY156" s="15" t="s">
        <v>143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87</v>
      </c>
      <c r="BK156" s="144">
        <f>ROUND(I156*H156,2)</f>
        <v>0</v>
      </c>
      <c r="BL156" s="15" t="s">
        <v>448</v>
      </c>
      <c r="BM156" s="143" t="s">
        <v>957</v>
      </c>
    </row>
    <row r="157" spans="2:65" s="1" customFormat="1" ht="16.5" customHeight="1">
      <c r="B157" s="30"/>
      <c r="C157" s="160" t="s">
        <v>268</v>
      </c>
      <c r="D157" s="160" t="s">
        <v>280</v>
      </c>
      <c r="E157" s="161" t="s">
        <v>958</v>
      </c>
      <c r="F157" s="162" t="s">
        <v>959</v>
      </c>
      <c r="G157" s="163" t="s">
        <v>148</v>
      </c>
      <c r="H157" s="164">
        <v>15</v>
      </c>
      <c r="I157" s="165"/>
      <c r="J157" s="166">
        <f>ROUND(I157*H157,2)</f>
        <v>0</v>
      </c>
      <c r="K157" s="167"/>
      <c r="L157" s="168"/>
      <c r="M157" s="169" t="s">
        <v>1</v>
      </c>
      <c r="N157" s="170" t="s">
        <v>44</v>
      </c>
      <c r="P157" s="141">
        <f>O157*H157</f>
        <v>0</v>
      </c>
      <c r="Q157" s="141">
        <v>1.6000000000000001E-4</v>
      </c>
      <c r="R157" s="141">
        <f>Q157*H157</f>
        <v>2.4000000000000002E-3</v>
      </c>
      <c r="S157" s="141">
        <v>0</v>
      </c>
      <c r="T157" s="142">
        <f>S157*H157</f>
        <v>0</v>
      </c>
      <c r="AR157" s="143" t="s">
        <v>728</v>
      </c>
      <c r="AT157" s="143" t="s">
        <v>280</v>
      </c>
      <c r="AU157" s="143" t="s">
        <v>89</v>
      </c>
      <c r="AY157" s="15" t="s">
        <v>143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5" t="s">
        <v>87</v>
      </c>
      <c r="BK157" s="144">
        <f>ROUND(I157*H157,2)</f>
        <v>0</v>
      </c>
      <c r="BL157" s="15" t="s">
        <v>728</v>
      </c>
      <c r="BM157" s="143" t="s">
        <v>960</v>
      </c>
    </row>
    <row r="158" spans="2:65" s="1" customFormat="1" ht="49.15" customHeight="1">
      <c r="B158" s="30"/>
      <c r="C158" s="131" t="s">
        <v>273</v>
      </c>
      <c r="D158" s="131" t="s">
        <v>145</v>
      </c>
      <c r="E158" s="132" t="s">
        <v>961</v>
      </c>
      <c r="F158" s="133" t="s">
        <v>962</v>
      </c>
      <c r="G158" s="134" t="s">
        <v>200</v>
      </c>
      <c r="H158" s="135">
        <v>150</v>
      </c>
      <c r="I158" s="136"/>
      <c r="J158" s="137">
        <f>ROUND(I158*H158,2)</f>
        <v>0</v>
      </c>
      <c r="K158" s="138"/>
      <c r="L158" s="30"/>
      <c r="M158" s="139" t="s">
        <v>1</v>
      </c>
      <c r="N158" s="140" t="s">
        <v>44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448</v>
      </c>
      <c r="AT158" s="143" t="s">
        <v>145</v>
      </c>
      <c r="AU158" s="143" t="s">
        <v>89</v>
      </c>
      <c r="AY158" s="15" t="s">
        <v>143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87</v>
      </c>
      <c r="BK158" s="144">
        <f>ROUND(I158*H158,2)</f>
        <v>0</v>
      </c>
      <c r="BL158" s="15" t="s">
        <v>448</v>
      </c>
      <c r="BM158" s="143" t="s">
        <v>963</v>
      </c>
    </row>
    <row r="159" spans="2:65" s="1" customFormat="1" ht="24.2" customHeight="1">
      <c r="B159" s="30"/>
      <c r="C159" s="160" t="s">
        <v>279</v>
      </c>
      <c r="D159" s="160" t="s">
        <v>280</v>
      </c>
      <c r="E159" s="161" t="s">
        <v>964</v>
      </c>
      <c r="F159" s="162" t="s">
        <v>965</v>
      </c>
      <c r="G159" s="163" t="s">
        <v>200</v>
      </c>
      <c r="H159" s="164">
        <v>172.5</v>
      </c>
      <c r="I159" s="165"/>
      <c r="J159" s="166">
        <f>ROUND(I159*H159,2)</f>
        <v>0</v>
      </c>
      <c r="K159" s="167"/>
      <c r="L159" s="168"/>
      <c r="M159" s="169" t="s">
        <v>1</v>
      </c>
      <c r="N159" s="170" t="s">
        <v>44</v>
      </c>
      <c r="P159" s="141">
        <f>O159*H159</f>
        <v>0</v>
      </c>
      <c r="Q159" s="141">
        <v>1.2E-4</v>
      </c>
      <c r="R159" s="141">
        <f>Q159*H159</f>
        <v>2.07E-2</v>
      </c>
      <c r="S159" s="141">
        <v>0</v>
      </c>
      <c r="T159" s="142">
        <f>S159*H159</f>
        <v>0</v>
      </c>
      <c r="AR159" s="143" t="s">
        <v>728</v>
      </c>
      <c r="AT159" s="143" t="s">
        <v>280</v>
      </c>
      <c r="AU159" s="143" t="s">
        <v>89</v>
      </c>
      <c r="AY159" s="15" t="s">
        <v>143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5" t="s">
        <v>87</v>
      </c>
      <c r="BK159" s="144">
        <f>ROUND(I159*H159,2)</f>
        <v>0</v>
      </c>
      <c r="BL159" s="15" t="s">
        <v>728</v>
      </c>
      <c r="BM159" s="143" t="s">
        <v>966</v>
      </c>
    </row>
    <row r="160" spans="2:65" s="1" customFormat="1" ht="19.5">
      <c r="B160" s="30"/>
      <c r="D160" s="146" t="s">
        <v>351</v>
      </c>
      <c r="F160" s="171" t="s">
        <v>967</v>
      </c>
      <c r="I160" s="172"/>
      <c r="L160" s="30"/>
      <c r="M160" s="173"/>
      <c r="T160" s="54"/>
      <c r="AT160" s="15" t="s">
        <v>351</v>
      </c>
      <c r="AU160" s="15" t="s">
        <v>89</v>
      </c>
    </row>
    <row r="161" spans="2:65" s="12" customFormat="1" ht="11.25">
      <c r="B161" s="145"/>
      <c r="D161" s="146" t="s">
        <v>169</v>
      </c>
      <c r="F161" s="147" t="s">
        <v>968</v>
      </c>
      <c r="H161" s="148">
        <v>172.5</v>
      </c>
      <c r="I161" s="149"/>
      <c r="L161" s="145"/>
      <c r="M161" s="150"/>
      <c r="T161" s="151"/>
      <c r="AT161" s="152" t="s">
        <v>169</v>
      </c>
      <c r="AU161" s="152" t="s">
        <v>89</v>
      </c>
      <c r="AV161" s="12" t="s">
        <v>89</v>
      </c>
      <c r="AW161" s="12" t="s">
        <v>4</v>
      </c>
      <c r="AX161" s="12" t="s">
        <v>87</v>
      </c>
      <c r="AY161" s="152" t="s">
        <v>143</v>
      </c>
    </row>
    <row r="162" spans="2:65" s="1" customFormat="1" ht="49.15" customHeight="1">
      <c r="B162" s="30"/>
      <c r="C162" s="131" t="s">
        <v>285</v>
      </c>
      <c r="D162" s="131" t="s">
        <v>145</v>
      </c>
      <c r="E162" s="132" t="s">
        <v>969</v>
      </c>
      <c r="F162" s="133" t="s">
        <v>970</v>
      </c>
      <c r="G162" s="134" t="s">
        <v>200</v>
      </c>
      <c r="H162" s="135">
        <v>450</v>
      </c>
      <c r="I162" s="136"/>
      <c r="J162" s="137">
        <f>ROUND(I162*H162,2)</f>
        <v>0</v>
      </c>
      <c r="K162" s="138"/>
      <c r="L162" s="30"/>
      <c r="M162" s="139" t="s">
        <v>1</v>
      </c>
      <c r="N162" s="140" t="s">
        <v>44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448</v>
      </c>
      <c r="AT162" s="143" t="s">
        <v>145</v>
      </c>
      <c r="AU162" s="143" t="s">
        <v>89</v>
      </c>
      <c r="AY162" s="15" t="s">
        <v>143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87</v>
      </c>
      <c r="BK162" s="144">
        <f>ROUND(I162*H162,2)</f>
        <v>0</v>
      </c>
      <c r="BL162" s="15" t="s">
        <v>448</v>
      </c>
      <c r="BM162" s="143" t="s">
        <v>971</v>
      </c>
    </row>
    <row r="163" spans="2:65" s="1" customFormat="1" ht="24.2" customHeight="1">
      <c r="B163" s="30"/>
      <c r="C163" s="160" t="s">
        <v>290</v>
      </c>
      <c r="D163" s="160" t="s">
        <v>280</v>
      </c>
      <c r="E163" s="161" t="s">
        <v>972</v>
      </c>
      <c r="F163" s="162" t="s">
        <v>973</v>
      </c>
      <c r="G163" s="163" t="s">
        <v>200</v>
      </c>
      <c r="H163" s="164">
        <v>517.5</v>
      </c>
      <c r="I163" s="165"/>
      <c r="J163" s="166">
        <f>ROUND(I163*H163,2)</f>
        <v>0</v>
      </c>
      <c r="K163" s="167"/>
      <c r="L163" s="168"/>
      <c r="M163" s="169" t="s">
        <v>1</v>
      </c>
      <c r="N163" s="170" t="s">
        <v>44</v>
      </c>
      <c r="P163" s="141">
        <f>O163*H163</f>
        <v>0</v>
      </c>
      <c r="Q163" s="141">
        <v>7.6999999999999996E-4</v>
      </c>
      <c r="R163" s="141">
        <f>Q163*H163</f>
        <v>0.39847499999999997</v>
      </c>
      <c r="S163" s="141">
        <v>0</v>
      </c>
      <c r="T163" s="142">
        <f>S163*H163</f>
        <v>0</v>
      </c>
      <c r="AR163" s="143" t="s">
        <v>728</v>
      </c>
      <c r="AT163" s="143" t="s">
        <v>280</v>
      </c>
      <c r="AU163" s="143" t="s">
        <v>89</v>
      </c>
      <c r="AY163" s="15" t="s">
        <v>143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5" t="s">
        <v>87</v>
      </c>
      <c r="BK163" s="144">
        <f>ROUND(I163*H163,2)</f>
        <v>0</v>
      </c>
      <c r="BL163" s="15" t="s">
        <v>728</v>
      </c>
      <c r="BM163" s="143" t="s">
        <v>974</v>
      </c>
    </row>
    <row r="164" spans="2:65" s="1" customFormat="1" ht="19.5">
      <c r="B164" s="30"/>
      <c r="D164" s="146" t="s">
        <v>351</v>
      </c>
      <c r="F164" s="171" t="s">
        <v>975</v>
      </c>
      <c r="I164" s="172"/>
      <c r="L164" s="30"/>
      <c r="M164" s="173"/>
      <c r="T164" s="54"/>
      <c r="AT164" s="15" t="s">
        <v>351</v>
      </c>
      <c r="AU164" s="15" t="s">
        <v>89</v>
      </c>
    </row>
    <row r="165" spans="2:65" s="12" customFormat="1" ht="11.25">
      <c r="B165" s="145"/>
      <c r="D165" s="146" t="s">
        <v>169</v>
      </c>
      <c r="F165" s="147" t="s">
        <v>976</v>
      </c>
      <c r="H165" s="148">
        <v>517.5</v>
      </c>
      <c r="I165" s="149"/>
      <c r="L165" s="145"/>
      <c r="M165" s="150"/>
      <c r="T165" s="151"/>
      <c r="AT165" s="152" t="s">
        <v>169</v>
      </c>
      <c r="AU165" s="152" t="s">
        <v>89</v>
      </c>
      <c r="AV165" s="12" t="s">
        <v>89</v>
      </c>
      <c r="AW165" s="12" t="s">
        <v>4</v>
      </c>
      <c r="AX165" s="12" t="s">
        <v>87</v>
      </c>
      <c r="AY165" s="152" t="s">
        <v>143</v>
      </c>
    </row>
    <row r="166" spans="2:65" s="1" customFormat="1" ht="24.2" customHeight="1">
      <c r="B166" s="30"/>
      <c r="C166" s="131" t="s">
        <v>300</v>
      </c>
      <c r="D166" s="131" t="s">
        <v>145</v>
      </c>
      <c r="E166" s="132" t="s">
        <v>977</v>
      </c>
      <c r="F166" s="133" t="s">
        <v>978</v>
      </c>
      <c r="G166" s="134" t="s">
        <v>148</v>
      </c>
      <c r="H166" s="135">
        <v>10</v>
      </c>
      <c r="I166" s="136"/>
      <c r="J166" s="137">
        <f>ROUND(I166*H166,2)</f>
        <v>0</v>
      </c>
      <c r="K166" s="138"/>
      <c r="L166" s="30"/>
      <c r="M166" s="139" t="s">
        <v>1</v>
      </c>
      <c r="N166" s="140" t="s">
        <v>44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448</v>
      </c>
      <c r="AT166" s="143" t="s">
        <v>145</v>
      </c>
      <c r="AU166" s="143" t="s">
        <v>89</v>
      </c>
      <c r="AY166" s="15" t="s">
        <v>143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87</v>
      </c>
      <c r="BK166" s="144">
        <f>ROUND(I166*H166,2)</f>
        <v>0</v>
      </c>
      <c r="BL166" s="15" t="s">
        <v>448</v>
      </c>
      <c r="BM166" s="143" t="s">
        <v>979</v>
      </c>
    </row>
    <row r="167" spans="2:65" s="1" customFormat="1" ht="21.75" customHeight="1">
      <c r="B167" s="30"/>
      <c r="C167" s="131" t="s">
        <v>305</v>
      </c>
      <c r="D167" s="131" t="s">
        <v>145</v>
      </c>
      <c r="E167" s="132" t="s">
        <v>980</v>
      </c>
      <c r="F167" s="133" t="s">
        <v>981</v>
      </c>
      <c r="G167" s="134" t="s">
        <v>148</v>
      </c>
      <c r="H167" s="135">
        <v>1</v>
      </c>
      <c r="I167" s="136"/>
      <c r="J167" s="137">
        <f>ROUND(I167*H167,2)</f>
        <v>0</v>
      </c>
      <c r="K167" s="138"/>
      <c r="L167" s="30"/>
      <c r="M167" s="139" t="s">
        <v>1</v>
      </c>
      <c r="N167" s="140" t="s">
        <v>44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448</v>
      </c>
      <c r="AT167" s="143" t="s">
        <v>145</v>
      </c>
      <c r="AU167" s="143" t="s">
        <v>89</v>
      </c>
      <c r="AY167" s="15" t="s">
        <v>143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5" t="s">
        <v>87</v>
      </c>
      <c r="BK167" s="144">
        <f>ROUND(I167*H167,2)</f>
        <v>0</v>
      </c>
      <c r="BL167" s="15" t="s">
        <v>448</v>
      </c>
      <c r="BM167" s="143" t="s">
        <v>982</v>
      </c>
    </row>
    <row r="168" spans="2:65" s="1" customFormat="1" ht="37.9" customHeight="1">
      <c r="B168" s="30"/>
      <c r="C168" s="131" t="s">
        <v>309</v>
      </c>
      <c r="D168" s="131" t="s">
        <v>145</v>
      </c>
      <c r="E168" s="132" t="s">
        <v>983</v>
      </c>
      <c r="F168" s="133" t="s">
        <v>984</v>
      </c>
      <c r="G168" s="134" t="s">
        <v>200</v>
      </c>
      <c r="H168" s="135">
        <v>450</v>
      </c>
      <c r="I168" s="136"/>
      <c r="J168" s="137">
        <f>ROUND(I168*H168,2)</f>
        <v>0</v>
      </c>
      <c r="K168" s="138"/>
      <c r="L168" s="30"/>
      <c r="M168" s="139" t="s">
        <v>1</v>
      </c>
      <c r="N168" s="140" t="s">
        <v>44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448</v>
      </c>
      <c r="AT168" s="143" t="s">
        <v>145</v>
      </c>
      <c r="AU168" s="143" t="s">
        <v>89</v>
      </c>
      <c r="AY168" s="15" t="s">
        <v>143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5" t="s">
        <v>87</v>
      </c>
      <c r="BK168" s="144">
        <f>ROUND(I168*H168,2)</f>
        <v>0</v>
      </c>
      <c r="BL168" s="15" t="s">
        <v>448</v>
      </c>
      <c r="BM168" s="143" t="s">
        <v>985</v>
      </c>
    </row>
    <row r="169" spans="2:65" s="1" customFormat="1" ht="24.2" customHeight="1">
      <c r="B169" s="30"/>
      <c r="C169" s="160" t="s">
        <v>314</v>
      </c>
      <c r="D169" s="160" t="s">
        <v>280</v>
      </c>
      <c r="E169" s="161" t="s">
        <v>986</v>
      </c>
      <c r="F169" s="162" t="s">
        <v>987</v>
      </c>
      <c r="G169" s="163" t="s">
        <v>200</v>
      </c>
      <c r="H169" s="164">
        <v>472.5</v>
      </c>
      <c r="I169" s="165"/>
      <c r="J169" s="166">
        <f>ROUND(I169*H169,2)</f>
        <v>0</v>
      </c>
      <c r="K169" s="167"/>
      <c r="L169" s="168"/>
      <c r="M169" s="169" t="s">
        <v>1</v>
      </c>
      <c r="N169" s="170" t="s">
        <v>44</v>
      </c>
      <c r="P169" s="141">
        <f>O169*H169</f>
        <v>0</v>
      </c>
      <c r="Q169" s="141">
        <v>4.0999999999999999E-4</v>
      </c>
      <c r="R169" s="141">
        <f>Q169*H169</f>
        <v>0.19372500000000001</v>
      </c>
      <c r="S169" s="141">
        <v>0</v>
      </c>
      <c r="T169" s="142">
        <f>S169*H169</f>
        <v>0</v>
      </c>
      <c r="AR169" s="143" t="s">
        <v>728</v>
      </c>
      <c r="AT169" s="143" t="s">
        <v>280</v>
      </c>
      <c r="AU169" s="143" t="s">
        <v>89</v>
      </c>
      <c r="AY169" s="15" t="s">
        <v>143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87</v>
      </c>
      <c r="BK169" s="144">
        <f>ROUND(I169*H169,2)</f>
        <v>0</v>
      </c>
      <c r="BL169" s="15" t="s">
        <v>728</v>
      </c>
      <c r="BM169" s="143" t="s">
        <v>988</v>
      </c>
    </row>
    <row r="170" spans="2:65" s="12" customFormat="1" ht="11.25">
      <c r="B170" s="145"/>
      <c r="D170" s="146" t="s">
        <v>169</v>
      </c>
      <c r="F170" s="147" t="s">
        <v>989</v>
      </c>
      <c r="H170" s="148">
        <v>472.5</v>
      </c>
      <c r="I170" s="149"/>
      <c r="L170" s="145"/>
      <c r="M170" s="150"/>
      <c r="T170" s="151"/>
      <c r="AT170" s="152" t="s">
        <v>169</v>
      </c>
      <c r="AU170" s="152" t="s">
        <v>89</v>
      </c>
      <c r="AV170" s="12" t="s">
        <v>89</v>
      </c>
      <c r="AW170" s="12" t="s">
        <v>4</v>
      </c>
      <c r="AX170" s="12" t="s">
        <v>87</v>
      </c>
      <c r="AY170" s="152" t="s">
        <v>143</v>
      </c>
    </row>
    <row r="171" spans="2:65" s="11" customFormat="1" ht="22.9" customHeight="1">
      <c r="B171" s="119"/>
      <c r="D171" s="120" t="s">
        <v>78</v>
      </c>
      <c r="E171" s="129" t="s">
        <v>861</v>
      </c>
      <c r="F171" s="129" t="s">
        <v>862</v>
      </c>
      <c r="I171" s="122"/>
      <c r="J171" s="130">
        <f>BK171</f>
        <v>0</v>
      </c>
      <c r="L171" s="119"/>
      <c r="M171" s="124"/>
      <c r="P171" s="125">
        <f>SUM(P172:P188)</f>
        <v>0</v>
      </c>
      <c r="R171" s="125">
        <f>SUM(R172:R188)</f>
        <v>3.2850000000000004E-2</v>
      </c>
      <c r="T171" s="126">
        <f>SUM(T172:T188)</f>
        <v>0</v>
      </c>
      <c r="AR171" s="120" t="s">
        <v>154</v>
      </c>
      <c r="AT171" s="127" t="s">
        <v>78</v>
      </c>
      <c r="AU171" s="127" t="s">
        <v>87</v>
      </c>
      <c r="AY171" s="120" t="s">
        <v>143</v>
      </c>
      <c r="BK171" s="128">
        <f>SUM(BK172:BK188)</f>
        <v>0</v>
      </c>
    </row>
    <row r="172" spans="2:65" s="1" customFormat="1" ht="55.5" customHeight="1">
      <c r="B172" s="30"/>
      <c r="C172" s="131" t="s">
        <v>318</v>
      </c>
      <c r="D172" s="131" t="s">
        <v>145</v>
      </c>
      <c r="E172" s="132" t="s">
        <v>990</v>
      </c>
      <c r="F172" s="133" t="s">
        <v>991</v>
      </c>
      <c r="G172" s="134" t="s">
        <v>212</v>
      </c>
      <c r="H172" s="135">
        <v>4.6500000000000004</v>
      </c>
      <c r="I172" s="136"/>
      <c r="J172" s="137">
        <f>ROUND(I172*H172,2)</f>
        <v>0</v>
      </c>
      <c r="K172" s="138"/>
      <c r="L172" s="30"/>
      <c r="M172" s="139" t="s">
        <v>1</v>
      </c>
      <c r="N172" s="140" t="s">
        <v>44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448</v>
      </c>
      <c r="AT172" s="143" t="s">
        <v>145</v>
      </c>
      <c r="AU172" s="143" t="s">
        <v>89</v>
      </c>
      <c r="AY172" s="15" t="s">
        <v>143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87</v>
      </c>
      <c r="BK172" s="144">
        <f>ROUND(I172*H172,2)</f>
        <v>0</v>
      </c>
      <c r="BL172" s="15" t="s">
        <v>448</v>
      </c>
      <c r="BM172" s="143" t="s">
        <v>992</v>
      </c>
    </row>
    <row r="173" spans="2:65" s="12" customFormat="1" ht="11.25">
      <c r="B173" s="145"/>
      <c r="D173" s="146" t="s">
        <v>169</v>
      </c>
      <c r="E173" s="152" t="s">
        <v>1</v>
      </c>
      <c r="F173" s="147" t="s">
        <v>993</v>
      </c>
      <c r="H173" s="148">
        <v>4.6500000000000004</v>
      </c>
      <c r="I173" s="149"/>
      <c r="L173" s="145"/>
      <c r="M173" s="150"/>
      <c r="T173" s="151"/>
      <c r="AT173" s="152" t="s">
        <v>169</v>
      </c>
      <c r="AU173" s="152" t="s">
        <v>89</v>
      </c>
      <c r="AV173" s="12" t="s">
        <v>89</v>
      </c>
      <c r="AW173" s="12" t="s">
        <v>36</v>
      </c>
      <c r="AX173" s="12" t="s">
        <v>87</v>
      </c>
      <c r="AY173" s="152" t="s">
        <v>143</v>
      </c>
    </row>
    <row r="174" spans="2:65" s="1" customFormat="1" ht="66.75" customHeight="1">
      <c r="B174" s="30"/>
      <c r="C174" s="131" t="s">
        <v>324</v>
      </c>
      <c r="D174" s="131" t="s">
        <v>145</v>
      </c>
      <c r="E174" s="132" t="s">
        <v>994</v>
      </c>
      <c r="F174" s="133" t="s">
        <v>995</v>
      </c>
      <c r="G174" s="134" t="s">
        <v>200</v>
      </c>
      <c r="H174" s="135">
        <v>352</v>
      </c>
      <c r="I174" s="136"/>
      <c r="J174" s="137">
        <f>ROUND(I174*H174,2)</f>
        <v>0</v>
      </c>
      <c r="K174" s="138"/>
      <c r="L174" s="30"/>
      <c r="M174" s="139" t="s">
        <v>1</v>
      </c>
      <c r="N174" s="140" t="s">
        <v>44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448</v>
      </c>
      <c r="AT174" s="143" t="s">
        <v>145</v>
      </c>
      <c r="AU174" s="143" t="s">
        <v>89</v>
      </c>
      <c r="AY174" s="15" t="s">
        <v>143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87</v>
      </c>
      <c r="BK174" s="144">
        <f>ROUND(I174*H174,2)</f>
        <v>0</v>
      </c>
      <c r="BL174" s="15" t="s">
        <v>448</v>
      </c>
      <c r="BM174" s="143" t="s">
        <v>996</v>
      </c>
    </row>
    <row r="175" spans="2:65" s="1" customFormat="1" ht="66.75" customHeight="1">
      <c r="B175" s="30"/>
      <c r="C175" s="131" t="s">
        <v>332</v>
      </c>
      <c r="D175" s="131" t="s">
        <v>145</v>
      </c>
      <c r="E175" s="132" t="s">
        <v>997</v>
      </c>
      <c r="F175" s="133" t="s">
        <v>998</v>
      </c>
      <c r="G175" s="134" t="s">
        <v>200</v>
      </c>
      <c r="H175" s="135">
        <v>13</v>
      </c>
      <c r="I175" s="136"/>
      <c r="J175" s="137">
        <f>ROUND(I175*H175,2)</f>
        <v>0</v>
      </c>
      <c r="K175" s="138"/>
      <c r="L175" s="30"/>
      <c r="M175" s="139" t="s">
        <v>1</v>
      </c>
      <c r="N175" s="140" t="s">
        <v>44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448</v>
      </c>
      <c r="AT175" s="143" t="s">
        <v>145</v>
      </c>
      <c r="AU175" s="143" t="s">
        <v>89</v>
      </c>
      <c r="AY175" s="15" t="s">
        <v>143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5" t="s">
        <v>87</v>
      </c>
      <c r="BK175" s="144">
        <f>ROUND(I175*H175,2)</f>
        <v>0</v>
      </c>
      <c r="BL175" s="15" t="s">
        <v>448</v>
      </c>
      <c r="BM175" s="143" t="s">
        <v>999</v>
      </c>
    </row>
    <row r="176" spans="2:65" s="1" customFormat="1" ht="44.25" customHeight="1">
      <c r="B176" s="30"/>
      <c r="C176" s="131" t="s">
        <v>337</v>
      </c>
      <c r="D176" s="131" t="s">
        <v>145</v>
      </c>
      <c r="E176" s="132" t="s">
        <v>1000</v>
      </c>
      <c r="F176" s="133" t="s">
        <v>1001</v>
      </c>
      <c r="G176" s="134" t="s">
        <v>212</v>
      </c>
      <c r="H176" s="135">
        <v>28.19</v>
      </c>
      <c r="I176" s="136"/>
      <c r="J176" s="137">
        <f>ROUND(I176*H176,2)</f>
        <v>0</v>
      </c>
      <c r="K176" s="138"/>
      <c r="L176" s="30"/>
      <c r="M176" s="139" t="s">
        <v>1</v>
      </c>
      <c r="N176" s="140" t="s">
        <v>44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448</v>
      </c>
      <c r="AT176" s="143" t="s">
        <v>145</v>
      </c>
      <c r="AU176" s="143" t="s">
        <v>89</v>
      </c>
      <c r="AY176" s="15" t="s">
        <v>143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87</v>
      </c>
      <c r="BK176" s="144">
        <f>ROUND(I176*H176,2)</f>
        <v>0</v>
      </c>
      <c r="BL176" s="15" t="s">
        <v>448</v>
      </c>
      <c r="BM176" s="143" t="s">
        <v>1002</v>
      </c>
    </row>
    <row r="177" spans="2:65" s="12" customFormat="1" ht="11.25">
      <c r="B177" s="145"/>
      <c r="D177" s="146" t="s">
        <v>169</v>
      </c>
      <c r="E177" s="152" t="s">
        <v>1</v>
      </c>
      <c r="F177" s="147" t="s">
        <v>1003</v>
      </c>
      <c r="H177" s="148">
        <v>28.19</v>
      </c>
      <c r="I177" s="149"/>
      <c r="L177" s="145"/>
      <c r="M177" s="150"/>
      <c r="T177" s="151"/>
      <c r="AT177" s="152" t="s">
        <v>169</v>
      </c>
      <c r="AU177" s="152" t="s">
        <v>89</v>
      </c>
      <c r="AV177" s="12" t="s">
        <v>89</v>
      </c>
      <c r="AW177" s="12" t="s">
        <v>36</v>
      </c>
      <c r="AX177" s="12" t="s">
        <v>87</v>
      </c>
      <c r="AY177" s="152" t="s">
        <v>143</v>
      </c>
    </row>
    <row r="178" spans="2:65" s="1" customFormat="1" ht="55.5" customHeight="1">
      <c r="B178" s="30"/>
      <c r="C178" s="131" t="s">
        <v>339</v>
      </c>
      <c r="D178" s="131" t="s">
        <v>145</v>
      </c>
      <c r="E178" s="132" t="s">
        <v>1004</v>
      </c>
      <c r="F178" s="133" t="s">
        <v>1005</v>
      </c>
      <c r="G178" s="134" t="s">
        <v>212</v>
      </c>
      <c r="H178" s="135">
        <v>253.71</v>
      </c>
      <c r="I178" s="136"/>
      <c r="J178" s="137">
        <f>ROUND(I178*H178,2)</f>
        <v>0</v>
      </c>
      <c r="K178" s="138"/>
      <c r="L178" s="30"/>
      <c r="M178" s="139" t="s">
        <v>1</v>
      </c>
      <c r="N178" s="140" t="s">
        <v>44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448</v>
      </c>
      <c r="AT178" s="143" t="s">
        <v>145</v>
      </c>
      <c r="AU178" s="143" t="s">
        <v>89</v>
      </c>
      <c r="AY178" s="15" t="s">
        <v>143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5" t="s">
        <v>87</v>
      </c>
      <c r="BK178" s="144">
        <f>ROUND(I178*H178,2)</f>
        <v>0</v>
      </c>
      <c r="BL178" s="15" t="s">
        <v>448</v>
      </c>
      <c r="BM178" s="143" t="s">
        <v>1006</v>
      </c>
    </row>
    <row r="179" spans="2:65" s="12" customFormat="1" ht="11.25">
      <c r="B179" s="145"/>
      <c r="D179" s="146" t="s">
        <v>169</v>
      </c>
      <c r="F179" s="147" t="s">
        <v>1007</v>
      </c>
      <c r="H179" s="148">
        <v>253.71</v>
      </c>
      <c r="I179" s="149"/>
      <c r="L179" s="145"/>
      <c r="M179" s="150"/>
      <c r="T179" s="151"/>
      <c r="AT179" s="152" t="s">
        <v>169</v>
      </c>
      <c r="AU179" s="152" t="s">
        <v>89</v>
      </c>
      <c r="AV179" s="12" t="s">
        <v>89</v>
      </c>
      <c r="AW179" s="12" t="s">
        <v>4</v>
      </c>
      <c r="AX179" s="12" t="s">
        <v>87</v>
      </c>
      <c r="AY179" s="152" t="s">
        <v>143</v>
      </c>
    </row>
    <row r="180" spans="2:65" s="1" customFormat="1" ht="33" customHeight="1">
      <c r="B180" s="30"/>
      <c r="C180" s="131" t="s">
        <v>342</v>
      </c>
      <c r="D180" s="131" t="s">
        <v>145</v>
      </c>
      <c r="E180" s="132" t="s">
        <v>1008</v>
      </c>
      <c r="F180" s="133" t="s">
        <v>1009</v>
      </c>
      <c r="G180" s="134" t="s">
        <v>260</v>
      </c>
      <c r="H180" s="135">
        <v>56.38</v>
      </c>
      <c r="I180" s="136"/>
      <c r="J180" s="137">
        <f>ROUND(I180*H180,2)</f>
        <v>0</v>
      </c>
      <c r="K180" s="138"/>
      <c r="L180" s="30"/>
      <c r="M180" s="139" t="s">
        <v>1</v>
      </c>
      <c r="N180" s="140" t="s">
        <v>44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448</v>
      </c>
      <c r="AT180" s="143" t="s">
        <v>145</v>
      </c>
      <c r="AU180" s="143" t="s">
        <v>89</v>
      </c>
      <c r="AY180" s="15" t="s">
        <v>143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5" t="s">
        <v>87</v>
      </c>
      <c r="BK180" s="144">
        <f>ROUND(I180*H180,2)</f>
        <v>0</v>
      </c>
      <c r="BL180" s="15" t="s">
        <v>448</v>
      </c>
      <c r="BM180" s="143" t="s">
        <v>1010</v>
      </c>
    </row>
    <row r="181" spans="2:65" s="12" customFormat="1" ht="11.25">
      <c r="B181" s="145"/>
      <c r="D181" s="146" t="s">
        <v>169</v>
      </c>
      <c r="F181" s="147" t="s">
        <v>1011</v>
      </c>
      <c r="H181" s="148">
        <v>56.38</v>
      </c>
      <c r="I181" s="149"/>
      <c r="L181" s="145"/>
      <c r="M181" s="150"/>
      <c r="T181" s="151"/>
      <c r="AT181" s="152" t="s">
        <v>169</v>
      </c>
      <c r="AU181" s="152" t="s">
        <v>89</v>
      </c>
      <c r="AV181" s="12" t="s">
        <v>89</v>
      </c>
      <c r="AW181" s="12" t="s">
        <v>4</v>
      </c>
      <c r="AX181" s="12" t="s">
        <v>87</v>
      </c>
      <c r="AY181" s="152" t="s">
        <v>143</v>
      </c>
    </row>
    <row r="182" spans="2:65" s="1" customFormat="1" ht="55.5" customHeight="1">
      <c r="B182" s="30"/>
      <c r="C182" s="131" t="s">
        <v>347</v>
      </c>
      <c r="D182" s="131" t="s">
        <v>145</v>
      </c>
      <c r="E182" s="132" t="s">
        <v>1012</v>
      </c>
      <c r="F182" s="133" t="s">
        <v>1013</v>
      </c>
      <c r="G182" s="134" t="s">
        <v>200</v>
      </c>
      <c r="H182" s="135">
        <v>352</v>
      </c>
      <c r="I182" s="136"/>
      <c r="J182" s="137">
        <f>ROUND(I182*H182,2)</f>
        <v>0</v>
      </c>
      <c r="K182" s="138"/>
      <c r="L182" s="30"/>
      <c r="M182" s="139" t="s">
        <v>1</v>
      </c>
      <c r="N182" s="140" t="s">
        <v>44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448</v>
      </c>
      <c r="AT182" s="143" t="s">
        <v>145</v>
      </c>
      <c r="AU182" s="143" t="s">
        <v>89</v>
      </c>
      <c r="AY182" s="15" t="s">
        <v>143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5" t="s">
        <v>87</v>
      </c>
      <c r="BK182" s="144">
        <f>ROUND(I182*H182,2)</f>
        <v>0</v>
      </c>
      <c r="BL182" s="15" t="s">
        <v>448</v>
      </c>
      <c r="BM182" s="143" t="s">
        <v>1014</v>
      </c>
    </row>
    <row r="183" spans="2:65" s="1" customFormat="1" ht="55.5" customHeight="1">
      <c r="B183" s="30"/>
      <c r="C183" s="131" t="s">
        <v>356</v>
      </c>
      <c r="D183" s="131" t="s">
        <v>145</v>
      </c>
      <c r="E183" s="132" t="s">
        <v>1015</v>
      </c>
      <c r="F183" s="133" t="s">
        <v>1016</v>
      </c>
      <c r="G183" s="134" t="s">
        <v>200</v>
      </c>
      <c r="H183" s="135">
        <v>13</v>
      </c>
      <c r="I183" s="136"/>
      <c r="J183" s="137">
        <f>ROUND(I183*H183,2)</f>
        <v>0</v>
      </c>
      <c r="K183" s="138"/>
      <c r="L183" s="30"/>
      <c r="M183" s="139" t="s">
        <v>1</v>
      </c>
      <c r="N183" s="140" t="s">
        <v>44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448</v>
      </c>
      <c r="AT183" s="143" t="s">
        <v>145</v>
      </c>
      <c r="AU183" s="143" t="s">
        <v>89</v>
      </c>
      <c r="AY183" s="15" t="s">
        <v>143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87</v>
      </c>
      <c r="BK183" s="144">
        <f>ROUND(I183*H183,2)</f>
        <v>0</v>
      </c>
      <c r="BL183" s="15" t="s">
        <v>448</v>
      </c>
      <c r="BM183" s="143" t="s">
        <v>1017</v>
      </c>
    </row>
    <row r="184" spans="2:65" s="1" customFormat="1" ht="24.2" customHeight="1">
      <c r="B184" s="30"/>
      <c r="C184" s="131" t="s">
        <v>360</v>
      </c>
      <c r="D184" s="131" t="s">
        <v>145</v>
      </c>
      <c r="E184" s="132" t="s">
        <v>1018</v>
      </c>
      <c r="F184" s="133" t="s">
        <v>1019</v>
      </c>
      <c r="G184" s="134" t="s">
        <v>212</v>
      </c>
      <c r="H184" s="135">
        <v>3.93</v>
      </c>
      <c r="I184" s="136"/>
      <c r="J184" s="137">
        <f>ROUND(I184*H184,2)</f>
        <v>0</v>
      </c>
      <c r="K184" s="138"/>
      <c r="L184" s="30"/>
      <c r="M184" s="139" t="s">
        <v>1</v>
      </c>
      <c r="N184" s="140" t="s">
        <v>44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448</v>
      </c>
      <c r="AT184" s="143" t="s">
        <v>145</v>
      </c>
      <c r="AU184" s="143" t="s">
        <v>89</v>
      </c>
      <c r="AY184" s="15" t="s">
        <v>143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5" t="s">
        <v>87</v>
      </c>
      <c r="BK184" s="144">
        <f>ROUND(I184*H184,2)</f>
        <v>0</v>
      </c>
      <c r="BL184" s="15" t="s">
        <v>448</v>
      </c>
      <c r="BM184" s="143" t="s">
        <v>1020</v>
      </c>
    </row>
    <row r="185" spans="2:65" s="12" customFormat="1" ht="11.25">
      <c r="B185" s="145"/>
      <c r="D185" s="146" t="s">
        <v>169</v>
      </c>
      <c r="E185" s="152" t="s">
        <v>1</v>
      </c>
      <c r="F185" s="147" t="s">
        <v>1021</v>
      </c>
      <c r="H185" s="148">
        <v>3.93</v>
      </c>
      <c r="I185" s="149"/>
      <c r="L185" s="145"/>
      <c r="M185" s="150"/>
      <c r="T185" s="151"/>
      <c r="AT185" s="152" t="s">
        <v>169</v>
      </c>
      <c r="AU185" s="152" t="s">
        <v>89</v>
      </c>
      <c r="AV185" s="12" t="s">
        <v>89</v>
      </c>
      <c r="AW185" s="12" t="s">
        <v>36</v>
      </c>
      <c r="AX185" s="12" t="s">
        <v>87</v>
      </c>
      <c r="AY185" s="152" t="s">
        <v>143</v>
      </c>
    </row>
    <row r="186" spans="2:65" s="1" customFormat="1" ht="33" customHeight="1">
      <c r="B186" s="30"/>
      <c r="C186" s="131" t="s">
        <v>366</v>
      </c>
      <c r="D186" s="131" t="s">
        <v>145</v>
      </c>
      <c r="E186" s="132" t="s">
        <v>1022</v>
      </c>
      <c r="F186" s="133" t="s">
        <v>1023</v>
      </c>
      <c r="G186" s="134" t="s">
        <v>200</v>
      </c>
      <c r="H186" s="135">
        <v>365</v>
      </c>
      <c r="I186" s="136"/>
      <c r="J186" s="137">
        <f>ROUND(I186*H186,2)</f>
        <v>0</v>
      </c>
      <c r="K186" s="138"/>
      <c r="L186" s="30"/>
      <c r="M186" s="139" t="s">
        <v>1</v>
      </c>
      <c r="N186" s="140" t="s">
        <v>44</v>
      </c>
      <c r="P186" s="141">
        <f>O186*H186</f>
        <v>0</v>
      </c>
      <c r="Q186" s="141">
        <v>9.0000000000000006E-5</v>
      </c>
      <c r="R186" s="141">
        <f>Q186*H186</f>
        <v>3.2850000000000004E-2</v>
      </c>
      <c r="S186" s="141">
        <v>0</v>
      </c>
      <c r="T186" s="142">
        <f>S186*H186</f>
        <v>0</v>
      </c>
      <c r="AR186" s="143" t="s">
        <v>448</v>
      </c>
      <c r="AT186" s="143" t="s">
        <v>145</v>
      </c>
      <c r="AU186" s="143" t="s">
        <v>89</v>
      </c>
      <c r="AY186" s="15" t="s">
        <v>143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87</v>
      </c>
      <c r="BK186" s="144">
        <f>ROUND(I186*H186,2)</f>
        <v>0</v>
      </c>
      <c r="BL186" s="15" t="s">
        <v>448</v>
      </c>
      <c r="BM186" s="143" t="s">
        <v>1024</v>
      </c>
    </row>
    <row r="187" spans="2:65" s="12" customFormat="1" ht="11.25">
      <c r="B187" s="145"/>
      <c r="D187" s="146" t="s">
        <v>169</v>
      </c>
      <c r="E187" s="152" t="s">
        <v>1</v>
      </c>
      <c r="F187" s="147" t="s">
        <v>1025</v>
      </c>
      <c r="H187" s="148">
        <v>365</v>
      </c>
      <c r="I187" s="149"/>
      <c r="L187" s="145"/>
      <c r="M187" s="150"/>
      <c r="T187" s="151"/>
      <c r="AT187" s="152" t="s">
        <v>169</v>
      </c>
      <c r="AU187" s="152" t="s">
        <v>89</v>
      </c>
      <c r="AV187" s="12" t="s">
        <v>89</v>
      </c>
      <c r="AW187" s="12" t="s">
        <v>36</v>
      </c>
      <c r="AX187" s="12" t="s">
        <v>87</v>
      </c>
      <c r="AY187" s="152" t="s">
        <v>143</v>
      </c>
    </row>
    <row r="188" spans="2:65" s="1" customFormat="1" ht="24.2" customHeight="1">
      <c r="B188" s="30"/>
      <c r="C188" s="131" t="s">
        <v>370</v>
      </c>
      <c r="D188" s="131" t="s">
        <v>145</v>
      </c>
      <c r="E188" s="132" t="s">
        <v>1026</v>
      </c>
      <c r="F188" s="133" t="s">
        <v>1027</v>
      </c>
      <c r="G188" s="134" t="s">
        <v>260</v>
      </c>
      <c r="H188" s="135">
        <v>3.3000000000000002E-2</v>
      </c>
      <c r="I188" s="136"/>
      <c r="J188" s="137">
        <f>ROUND(I188*H188,2)</f>
        <v>0</v>
      </c>
      <c r="K188" s="138"/>
      <c r="L188" s="30"/>
      <c r="M188" s="139" t="s">
        <v>1</v>
      </c>
      <c r="N188" s="140" t="s">
        <v>44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448</v>
      </c>
      <c r="AT188" s="143" t="s">
        <v>145</v>
      </c>
      <c r="AU188" s="143" t="s">
        <v>89</v>
      </c>
      <c r="AY188" s="15" t="s">
        <v>143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5" t="s">
        <v>87</v>
      </c>
      <c r="BK188" s="144">
        <f>ROUND(I188*H188,2)</f>
        <v>0</v>
      </c>
      <c r="BL188" s="15" t="s">
        <v>448</v>
      </c>
      <c r="BM188" s="143" t="s">
        <v>1028</v>
      </c>
    </row>
    <row r="189" spans="2:65" s="11" customFormat="1" ht="22.9" customHeight="1">
      <c r="B189" s="119"/>
      <c r="D189" s="120" t="s">
        <v>78</v>
      </c>
      <c r="E189" s="129" t="s">
        <v>1029</v>
      </c>
      <c r="F189" s="129" t="s">
        <v>1030</v>
      </c>
      <c r="I189" s="122"/>
      <c r="J189" s="130">
        <f>BK189</f>
        <v>0</v>
      </c>
      <c r="L189" s="119"/>
      <c r="M189" s="124"/>
      <c r="P189" s="125">
        <f>SUM(P190:P191)</f>
        <v>0</v>
      </c>
      <c r="R189" s="125">
        <f>SUM(R190:R191)</f>
        <v>0</v>
      </c>
      <c r="T189" s="126">
        <f>SUM(T190:T191)</f>
        <v>0</v>
      </c>
      <c r="AR189" s="120" t="s">
        <v>154</v>
      </c>
      <c r="AT189" s="127" t="s">
        <v>78</v>
      </c>
      <c r="AU189" s="127" t="s">
        <v>87</v>
      </c>
      <c r="AY189" s="120" t="s">
        <v>143</v>
      </c>
      <c r="BK189" s="128">
        <f>SUM(BK190:BK191)</f>
        <v>0</v>
      </c>
    </row>
    <row r="190" spans="2:65" s="1" customFormat="1" ht="49.15" customHeight="1">
      <c r="B190" s="30"/>
      <c r="C190" s="131" t="s">
        <v>375</v>
      </c>
      <c r="D190" s="131" t="s">
        <v>145</v>
      </c>
      <c r="E190" s="132" t="s">
        <v>1031</v>
      </c>
      <c r="F190" s="133" t="s">
        <v>1032</v>
      </c>
      <c r="G190" s="134" t="s">
        <v>1033</v>
      </c>
      <c r="H190" s="135">
        <v>3</v>
      </c>
      <c r="I190" s="136"/>
      <c r="J190" s="137">
        <f>ROUND(I190*H190,2)</f>
        <v>0</v>
      </c>
      <c r="K190" s="138"/>
      <c r="L190" s="30"/>
      <c r="M190" s="139" t="s">
        <v>1</v>
      </c>
      <c r="N190" s="140" t="s">
        <v>44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448</v>
      </c>
      <c r="AT190" s="143" t="s">
        <v>145</v>
      </c>
      <c r="AU190" s="143" t="s">
        <v>89</v>
      </c>
      <c r="AY190" s="15" t="s">
        <v>143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5" t="s">
        <v>87</v>
      </c>
      <c r="BK190" s="144">
        <f>ROUND(I190*H190,2)</f>
        <v>0</v>
      </c>
      <c r="BL190" s="15" t="s">
        <v>448</v>
      </c>
      <c r="BM190" s="143" t="s">
        <v>1034</v>
      </c>
    </row>
    <row r="191" spans="2:65" s="1" customFormat="1" ht="37.9" customHeight="1">
      <c r="B191" s="30"/>
      <c r="C191" s="131" t="s">
        <v>380</v>
      </c>
      <c r="D191" s="131" t="s">
        <v>145</v>
      </c>
      <c r="E191" s="132" t="s">
        <v>1035</v>
      </c>
      <c r="F191" s="133" t="s">
        <v>1036</v>
      </c>
      <c r="G191" s="134" t="s">
        <v>148</v>
      </c>
      <c r="H191" s="135">
        <v>21</v>
      </c>
      <c r="I191" s="136"/>
      <c r="J191" s="137">
        <f>ROUND(I191*H191,2)</f>
        <v>0</v>
      </c>
      <c r="K191" s="138"/>
      <c r="L191" s="30"/>
      <c r="M191" s="177" t="s">
        <v>1</v>
      </c>
      <c r="N191" s="178" t="s">
        <v>44</v>
      </c>
      <c r="O191" s="175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143" t="s">
        <v>448</v>
      </c>
      <c r="AT191" s="143" t="s">
        <v>145</v>
      </c>
      <c r="AU191" s="143" t="s">
        <v>89</v>
      </c>
      <c r="AY191" s="15" t="s">
        <v>143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5" t="s">
        <v>87</v>
      </c>
      <c r="BK191" s="144">
        <f>ROUND(I191*H191,2)</f>
        <v>0</v>
      </c>
      <c r="BL191" s="15" t="s">
        <v>448</v>
      </c>
      <c r="BM191" s="143" t="s">
        <v>1037</v>
      </c>
    </row>
    <row r="192" spans="2:65" s="1" customFormat="1" ht="6.95" customHeight="1">
      <c r="B192" s="42"/>
      <c r="C192" s="43"/>
      <c r="D192" s="43"/>
      <c r="E192" s="43"/>
      <c r="F192" s="43"/>
      <c r="G192" s="43"/>
      <c r="H192" s="43"/>
      <c r="I192" s="43"/>
      <c r="J192" s="43"/>
      <c r="K192" s="43"/>
      <c r="L192" s="30"/>
    </row>
  </sheetData>
  <sheetProtection algorithmName="SHA-512" hashValue="NboIEkSEGFBeRyeU1buEUQS0mYm5EVgKueafeRWcBtXaxB1gI2MCHtp8MMNzQWl7UDGafgG9rZnJX5PwzlL0Bw==" saltValue="ft7gUsp29aE31PQifaoPwzuzFvKvNa8YwstBCFvwLtBW90aVWE8K716ZhdfVVvOYlPuhRc89712GhvnZfezmcg==" spinCount="100000" sheet="1" objects="1" scenarios="1" formatColumns="0" formatRows="0" autoFilter="0"/>
  <autoFilter ref="C119:K191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95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99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9" t="str">
        <f>'Rekapitulace stavby'!K6</f>
        <v>Regenerace sídliště – část A - etapa 4 - veřejné prostranství a park. plochy SO 01a a SO 01b - změna 1</v>
      </c>
      <c r="F7" s="220"/>
      <c r="G7" s="220"/>
      <c r="H7" s="220"/>
      <c r="L7" s="18"/>
    </row>
    <row r="8" spans="2:46" s="1" customFormat="1" ht="12" customHeight="1">
      <c r="B8" s="30"/>
      <c r="D8" s="25" t="s">
        <v>100</v>
      </c>
      <c r="L8" s="30"/>
    </row>
    <row r="9" spans="2:46" s="1" customFormat="1" ht="16.5" customHeight="1">
      <c r="B9" s="30"/>
      <c r="E9" s="181" t="s">
        <v>1038</v>
      </c>
      <c r="F9" s="221"/>
      <c r="G9" s="221"/>
      <c r="H9" s="221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16. 6. 2023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03"/>
      <c r="G18" s="203"/>
      <c r="H18" s="203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208" t="s">
        <v>1</v>
      </c>
      <c r="F27" s="208"/>
      <c r="G27" s="208"/>
      <c r="H27" s="20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ROUND(J121,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ROUND((SUM(BE121:BE196)),  2)</f>
        <v>0</v>
      </c>
      <c r="I33" s="90">
        <v>0.21</v>
      </c>
      <c r="J33" s="89">
        <f>ROUND(((SUM(BE121:BE196))*I33),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ROUND((SUM(BF121:BF196)),  2)</f>
        <v>0</v>
      </c>
      <c r="I34" s="90">
        <v>0.15</v>
      </c>
      <c r="J34" s="89">
        <f>ROUND(((SUM(BF121:BF196))*I34),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ROUND((SUM(BG121:BG196)),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ROUND((SUM(BH121:BH196)),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ROUND((SUM(BI121:BI196)),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9" t="str">
        <f>E7</f>
        <v>Regenerace sídliště – část A - etapa 4 - veřejné prostranství a park. plochy SO 01a a SO 01b - změna 1</v>
      </c>
      <c r="F85" s="220"/>
      <c r="G85" s="220"/>
      <c r="H85" s="220"/>
      <c r="L85" s="30"/>
    </row>
    <row r="86" spans="2:47" s="1" customFormat="1" ht="12" customHeight="1">
      <c r="B86" s="30"/>
      <c r="C86" s="25" t="s">
        <v>100</v>
      </c>
      <c r="L86" s="30"/>
    </row>
    <row r="87" spans="2:47" s="1" customFormat="1" ht="16.5" customHeight="1">
      <c r="B87" s="30"/>
      <c r="E87" s="181" t="str">
        <f>E9</f>
        <v>SO 801 - Sadové úpravy</v>
      </c>
      <c r="F87" s="221"/>
      <c r="G87" s="221"/>
      <c r="H87" s="22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Horní Slavkov</v>
      </c>
      <c r="I89" s="25" t="s">
        <v>22</v>
      </c>
      <c r="J89" s="50" t="str">
        <f>IF(J12="","",J12)</f>
        <v>16. 6. 2023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Horní Slavkov</v>
      </c>
      <c r="I91" s="25" t="s">
        <v>32</v>
      </c>
      <c r="J91" s="28" t="str">
        <f>E21</f>
        <v>GEOprojectKV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GEOprojectKV s.r.o.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103</v>
      </c>
      <c r="D94" s="91"/>
      <c r="E94" s="91"/>
      <c r="F94" s="91"/>
      <c r="G94" s="91"/>
      <c r="H94" s="91"/>
      <c r="I94" s="91"/>
      <c r="J94" s="100" t="s">
        <v>104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105</v>
      </c>
      <c r="J96" s="64">
        <f>J121</f>
        <v>0</v>
      </c>
      <c r="L96" s="30"/>
      <c r="AU96" s="15" t="s">
        <v>106</v>
      </c>
    </row>
    <row r="97" spans="2:12" s="8" customFormat="1" ht="24.95" customHeight="1">
      <c r="B97" s="102"/>
      <c r="D97" s="103" t="s">
        <v>107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1039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1040</v>
      </c>
      <c r="E99" s="108"/>
      <c r="F99" s="108"/>
      <c r="G99" s="108"/>
      <c r="H99" s="108"/>
      <c r="I99" s="108"/>
      <c r="J99" s="109">
        <f>J125</f>
        <v>0</v>
      </c>
      <c r="L99" s="106"/>
    </row>
    <row r="100" spans="2:12" s="9" customFormat="1" ht="19.899999999999999" customHeight="1">
      <c r="B100" s="106"/>
      <c r="D100" s="107" t="s">
        <v>1041</v>
      </c>
      <c r="E100" s="108"/>
      <c r="F100" s="108"/>
      <c r="G100" s="108"/>
      <c r="H100" s="108"/>
      <c r="I100" s="108"/>
      <c r="J100" s="109">
        <f>J127</f>
        <v>0</v>
      </c>
      <c r="L100" s="106"/>
    </row>
    <row r="101" spans="2:12" s="9" customFormat="1" ht="19.899999999999999" customHeight="1">
      <c r="B101" s="106"/>
      <c r="D101" s="107" t="s">
        <v>1042</v>
      </c>
      <c r="E101" s="108"/>
      <c r="F101" s="108"/>
      <c r="G101" s="108"/>
      <c r="H101" s="108"/>
      <c r="I101" s="108"/>
      <c r="J101" s="109">
        <f>J195</f>
        <v>0</v>
      </c>
      <c r="L101" s="106"/>
    </row>
    <row r="102" spans="2:12" s="1" customFormat="1" ht="21.75" customHeight="1">
      <c r="B102" s="30"/>
      <c r="L102" s="30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128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26.25" customHeight="1">
      <c r="B111" s="30"/>
      <c r="E111" s="219" t="str">
        <f>E7</f>
        <v>Regenerace sídliště – část A - etapa 4 - veřejné prostranství a park. plochy SO 01a a SO 01b - změna 1</v>
      </c>
      <c r="F111" s="220"/>
      <c r="G111" s="220"/>
      <c r="H111" s="220"/>
      <c r="L111" s="30"/>
    </row>
    <row r="112" spans="2:12" s="1" customFormat="1" ht="12" customHeight="1">
      <c r="B112" s="30"/>
      <c r="C112" s="25" t="s">
        <v>100</v>
      </c>
      <c r="L112" s="30"/>
    </row>
    <row r="113" spans="2:65" s="1" customFormat="1" ht="16.5" customHeight="1">
      <c r="B113" s="30"/>
      <c r="E113" s="181" t="str">
        <f>E9</f>
        <v>SO 801 - Sadové úpravy</v>
      </c>
      <c r="F113" s="221"/>
      <c r="G113" s="221"/>
      <c r="H113" s="221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>Horní Slavkov</v>
      </c>
      <c r="I115" s="25" t="s">
        <v>22</v>
      </c>
      <c r="J115" s="50" t="str">
        <f>IF(J12="","",J12)</f>
        <v>16. 6. 2023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24</v>
      </c>
      <c r="F117" s="23" t="str">
        <f>E15</f>
        <v>Město Horní Slavkov</v>
      </c>
      <c r="I117" s="25" t="s">
        <v>32</v>
      </c>
      <c r="J117" s="28" t="str">
        <f>E21</f>
        <v>GEOprojectKV s.r.o.</v>
      </c>
      <c r="L117" s="30"/>
    </row>
    <row r="118" spans="2:65" s="1" customFormat="1" ht="15.2" customHeight="1">
      <c r="B118" s="30"/>
      <c r="C118" s="25" t="s">
        <v>30</v>
      </c>
      <c r="F118" s="23" t="str">
        <f>IF(E18="","",E18)</f>
        <v>Vyplň údaj</v>
      </c>
      <c r="I118" s="25" t="s">
        <v>37</v>
      </c>
      <c r="J118" s="28" t="str">
        <f>E24</f>
        <v>GEOprojectKV s.r.o.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129</v>
      </c>
      <c r="D120" s="112" t="s">
        <v>64</v>
      </c>
      <c r="E120" s="112" t="s">
        <v>60</v>
      </c>
      <c r="F120" s="112" t="s">
        <v>61</v>
      </c>
      <c r="G120" s="112" t="s">
        <v>130</v>
      </c>
      <c r="H120" s="112" t="s">
        <v>131</v>
      </c>
      <c r="I120" s="112" t="s">
        <v>132</v>
      </c>
      <c r="J120" s="113" t="s">
        <v>104</v>
      </c>
      <c r="K120" s="114" t="s">
        <v>133</v>
      </c>
      <c r="L120" s="110"/>
      <c r="M120" s="57" t="s">
        <v>1</v>
      </c>
      <c r="N120" s="58" t="s">
        <v>43</v>
      </c>
      <c r="O120" s="58" t="s">
        <v>134</v>
      </c>
      <c r="P120" s="58" t="s">
        <v>135</v>
      </c>
      <c r="Q120" s="58" t="s">
        <v>136</v>
      </c>
      <c r="R120" s="58" t="s">
        <v>137</v>
      </c>
      <c r="S120" s="58" t="s">
        <v>138</v>
      </c>
      <c r="T120" s="59" t="s">
        <v>139</v>
      </c>
    </row>
    <row r="121" spans="2:65" s="1" customFormat="1" ht="22.9" customHeight="1">
      <c r="B121" s="30"/>
      <c r="C121" s="62" t="s">
        <v>140</v>
      </c>
      <c r="J121" s="115">
        <f>BK121</f>
        <v>0</v>
      </c>
      <c r="L121" s="30"/>
      <c r="M121" s="60"/>
      <c r="N121" s="51"/>
      <c r="O121" s="51"/>
      <c r="P121" s="116">
        <f>P122</f>
        <v>0</v>
      </c>
      <c r="Q121" s="51"/>
      <c r="R121" s="116">
        <f>R122</f>
        <v>2.5500000000000002E-2</v>
      </c>
      <c r="S121" s="51"/>
      <c r="T121" s="117">
        <f>T122</f>
        <v>0</v>
      </c>
      <c r="AT121" s="15" t="s">
        <v>78</v>
      </c>
      <c r="AU121" s="15" t="s">
        <v>106</v>
      </c>
      <c r="BK121" s="118">
        <f>BK122</f>
        <v>0</v>
      </c>
    </row>
    <row r="122" spans="2:65" s="11" customFormat="1" ht="25.9" customHeight="1">
      <c r="B122" s="119"/>
      <c r="D122" s="120" t="s">
        <v>78</v>
      </c>
      <c r="E122" s="121" t="s">
        <v>141</v>
      </c>
      <c r="F122" s="121" t="s">
        <v>142</v>
      </c>
      <c r="I122" s="122"/>
      <c r="J122" s="123">
        <f>BK122</f>
        <v>0</v>
      </c>
      <c r="L122" s="119"/>
      <c r="M122" s="124"/>
      <c r="P122" s="125">
        <f>P123+P125+P127+P195</f>
        <v>0</v>
      </c>
      <c r="R122" s="125">
        <f>R123+R125+R127+R195</f>
        <v>2.5500000000000002E-2</v>
      </c>
      <c r="T122" s="126">
        <f>T123+T125+T127+T195</f>
        <v>0</v>
      </c>
      <c r="AR122" s="120" t="s">
        <v>87</v>
      </c>
      <c r="AT122" s="127" t="s">
        <v>78</v>
      </c>
      <c r="AU122" s="127" t="s">
        <v>79</v>
      </c>
      <c r="AY122" s="120" t="s">
        <v>143</v>
      </c>
      <c r="BK122" s="128">
        <f>BK123+BK125+BK127+BK195</f>
        <v>0</v>
      </c>
    </row>
    <row r="123" spans="2:65" s="11" customFormat="1" ht="22.9" customHeight="1">
      <c r="B123" s="119"/>
      <c r="D123" s="120" t="s">
        <v>78</v>
      </c>
      <c r="E123" s="129" t="s">
        <v>1043</v>
      </c>
      <c r="F123" s="129" t="s">
        <v>1044</v>
      </c>
      <c r="I123" s="122"/>
      <c r="J123" s="130">
        <f>BK123</f>
        <v>0</v>
      </c>
      <c r="L123" s="119"/>
      <c r="M123" s="124"/>
      <c r="P123" s="125">
        <f>P124</f>
        <v>0</v>
      </c>
      <c r="R123" s="125">
        <f>R124</f>
        <v>0</v>
      </c>
      <c r="T123" s="126">
        <f>T124</f>
        <v>0</v>
      </c>
      <c r="AR123" s="120" t="s">
        <v>87</v>
      </c>
      <c r="AT123" s="127" t="s">
        <v>78</v>
      </c>
      <c r="AU123" s="127" t="s">
        <v>87</v>
      </c>
      <c r="AY123" s="120" t="s">
        <v>143</v>
      </c>
      <c r="BK123" s="128">
        <f>BK124</f>
        <v>0</v>
      </c>
    </row>
    <row r="124" spans="2:65" s="1" customFormat="1" ht="24.2" customHeight="1">
      <c r="B124" s="30"/>
      <c r="C124" s="131" t="s">
        <v>87</v>
      </c>
      <c r="D124" s="131" t="s">
        <v>145</v>
      </c>
      <c r="E124" s="132" t="s">
        <v>1045</v>
      </c>
      <c r="F124" s="133" t="s">
        <v>1046</v>
      </c>
      <c r="G124" s="134" t="s">
        <v>148</v>
      </c>
      <c r="H124" s="135">
        <v>9</v>
      </c>
      <c r="I124" s="136"/>
      <c r="J124" s="137">
        <f>ROUND(I124*H124,2)</f>
        <v>0</v>
      </c>
      <c r="K124" s="138"/>
      <c r="L124" s="30"/>
      <c r="M124" s="139" t="s">
        <v>1</v>
      </c>
      <c r="N124" s="140" t="s">
        <v>44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149</v>
      </c>
      <c r="AT124" s="143" t="s">
        <v>145</v>
      </c>
      <c r="AU124" s="143" t="s">
        <v>89</v>
      </c>
      <c r="AY124" s="15" t="s">
        <v>143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5" t="s">
        <v>87</v>
      </c>
      <c r="BK124" s="144">
        <f>ROUND(I124*H124,2)</f>
        <v>0</v>
      </c>
      <c r="BL124" s="15" t="s">
        <v>149</v>
      </c>
      <c r="BM124" s="143" t="s">
        <v>1047</v>
      </c>
    </row>
    <row r="125" spans="2:65" s="11" customFormat="1" ht="22.9" customHeight="1">
      <c r="B125" s="119"/>
      <c r="D125" s="120" t="s">
        <v>78</v>
      </c>
      <c r="E125" s="129" t="s">
        <v>1048</v>
      </c>
      <c r="F125" s="129" t="s">
        <v>1049</v>
      </c>
      <c r="I125" s="122"/>
      <c r="J125" s="130">
        <f>BK125</f>
        <v>0</v>
      </c>
      <c r="L125" s="119"/>
      <c r="M125" s="124"/>
      <c r="P125" s="125">
        <f>P126</f>
        <v>0</v>
      </c>
      <c r="R125" s="125">
        <f>R126</f>
        <v>0</v>
      </c>
      <c r="T125" s="126">
        <f>T126</f>
        <v>0</v>
      </c>
      <c r="AR125" s="120" t="s">
        <v>87</v>
      </c>
      <c r="AT125" s="127" t="s">
        <v>78</v>
      </c>
      <c r="AU125" s="127" t="s">
        <v>87</v>
      </c>
      <c r="AY125" s="120" t="s">
        <v>143</v>
      </c>
      <c r="BK125" s="128">
        <f>BK126</f>
        <v>0</v>
      </c>
    </row>
    <row r="126" spans="2:65" s="1" customFormat="1" ht="37.9" customHeight="1">
      <c r="B126" s="30"/>
      <c r="C126" s="131" t="s">
        <v>89</v>
      </c>
      <c r="D126" s="131" t="s">
        <v>145</v>
      </c>
      <c r="E126" s="132" t="s">
        <v>1050</v>
      </c>
      <c r="F126" s="133" t="s">
        <v>1051</v>
      </c>
      <c r="G126" s="134" t="s">
        <v>212</v>
      </c>
      <c r="H126" s="135">
        <v>223.5</v>
      </c>
      <c r="I126" s="136"/>
      <c r="J126" s="137">
        <f>ROUND(I126*H126,2)</f>
        <v>0</v>
      </c>
      <c r="K126" s="138"/>
      <c r="L126" s="30"/>
      <c r="M126" s="139" t="s">
        <v>1</v>
      </c>
      <c r="N126" s="140" t="s">
        <v>44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149</v>
      </c>
      <c r="AT126" s="143" t="s">
        <v>145</v>
      </c>
      <c r="AU126" s="143" t="s">
        <v>89</v>
      </c>
      <c r="AY126" s="15" t="s">
        <v>143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87</v>
      </c>
      <c r="BK126" s="144">
        <f>ROUND(I126*H126,2)</f>
        <v>0</v>
      </c>
      <c r="BL126" s="15" t="s">
        <v>149</v>
      </c>
      <c r="BM126" s="143" t="s">
        <v>1052</v>
      </c>
    </row>
    <row r="127" spans="2:65" s="11" customFormat="1" ht="22.9" customHeight="1">
      <c r="B127" s="119"/>
      <c r="D127" s="120" t="s">
        <v>78</v>
      </c>
      <c r="E127" s="129" t="s">
        <v>1053</v>
      </c>
      <c r="F127" s="129" t="s">
        <v>1054</v>
      </c>
      <c r="I127" s="122"/>
      <c r="J127" s="130">
        <f>BK127</f>
        <v>0</v>
      </c>
      <c r="L127" s="119"/>
      <c r="M127" s="124"/>
      <c r="P127" s="125">
        <f>SUM(P128:P194)</f>
        <v>0</v>
      </c>
      <c r="R127" s="125">
        <f>SUM(R128:R194)</f>
        <v>2.5500000000000002E-2</v>
      </c>
      <c r="T127" s="126">
        <f>SUM(T128:T194)</f>
        <v>0</v>
      </c>
      <c r="AR127" s="120" t="s">
        <v>87</v>
      </c>
      <c r="AT127" s="127" t="s">
        <v>78</v>
      </c>
      <c r="AU127" s="127" t="s">
        <v>87</v>
      </c>
      <c r="AY127" s="120" t="s">
        <v>143</v>
      </c>
      <c r="BK127" s="128">
        <f>SUM(BK128:BK194)</f>
        <v>0</v>
      </c>
    </row>
    <row r="128" spans="2:65" s="1" customFormat="1" ht="16.5" customHeight="1">
      <c r="B128" s="30"/>
      <c r="C128" s="131" t="s">
        <v>154</v>
      </c>
      <c r="D128" s="131" t="s">
        <v>145</v>
      </c>
      <c r="E128" s="132" t="s">
        <v>1055</v>
      </c>
      <c r="F128" s="133" t="s">
        <v>1056</v>
      </c>
      <c r="G128" s="134" t="s">
        <v>183</v>
      </c>
      <c r="H128" s="135">
        <v>910</v>
      </c>
      <c r="I128" s="136"/>
      <c r="J128" s="137">
        <f>ROUND(I128*H128,2)</f>
        <v>0</v>
      </c>
      <c r="K128" s="138"/>
      <c r="L128" s="30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149</v>
      </c>
      <c r="AT128" s="143" t="s">
        <v>145</v>
      </c>
      <c r="AU128" s="143" t="s">
        <v>89</v>
      </c>
      <c r="AY128" s="15" t="s">
        <v>143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5" t="s">
        <v>87</v>
      </c>
      <c r="BK128" s="144">
        <f>ROUND(I128*H128,2)</f>
        <v>0</v>
      </c>
      <c r="BL128" s="15" t="s">
        <v>149</v>
      </c>
      <c r="BM128" s="143" t="s">
        <v>1057</v>
      </c>
    </row>
    <row r="129" spans="2:65" s="12" customFormat="1" ht="11.25">
      <c r="B129" s="145"/>
      <c r="D129" s="146" t="s">
        <v>169</v>
      </c>
      <c r="E129" s="152" t="s">
        <v>1</v>
      </c>
      <c r="F129" s="147" t="s">
        <v>1058</v>
      </c>
      <c r="H129" s="148">
        <v>910</v>
      </c>
      <c r="I129" s="149"/>
      <c r="L129" s="145"/>
      <c r="M129" s="150"/>
      <c r="T129" s="151"/>
      <c r="AT129" s="152" t="s">
        <v>169</v>
      </c>
      <c r="AU129" s="152" t="s">
        <v>89</v>
      </c>
      <c r="AV129" s="12" t="s">
        <v>89</v>
      </c>
      <c r="AW129" s="12" t="s">
        <v>36</v>
      </c>
      <c r="AX129" s="12" t="s">
        <v>87</v>
      </c>
      <c r="AY129" s="152" t="s">
        <v>143</v>
      </c>
    </row>
    <row r="130" spans="2:65" s="1" customFormat="1" ht="33" customHeight="1">
      <c r="B130" s="30"/>
      <c r="C130" s="131" t="s">
        <v>149</v>
      </c>
      <c r="D130" s="131" t="s">
        <v>145</v>
      </c>
      <c r="E130" s="132" t="s">
        <v>1059</v>
      </c>
      <c r="F130" s="133" t="s">
        <v>1060</v>
      </c>
      <c r="G130" s="134" t="s">
        <v>183</v>
      </c>
      <c r="H130" s="135">
        <v>416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44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149</v>
      </c>
      <c r="AT130" s="143" t="s">
        <v>145</v>
      </c>
      <c r="AU130" s="143" t="s">
        <v>89</v>
      </c>
      <c r="AY130" s="15" t="s">
        <v>143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87</v>
      </c>
      <c r="BK130" s="144">
        <f>ROUND(I130*H130,2)</f>
        <v>0</v>
      </c>
      <c r="BL130" s="15" t="s">
        <v>149</v>
      </c>
      <c r="BM130" s="143" t="s">
        <v>1061</v>
      </c>
    </row>
    <row r="131" spans="2:65" s="12" customFormat="1" ht="11.25">
      <c r="B131" s="145"/>
      <c r="D131" s="146" t="s">
        <v>169</v>
      </c>
      <c r="E131" s="152" t="s">
        <v>1</v>
      </c>
      <c r="F131" s="147" t="s">
        <v>1062</v>
      </c>
      <c r="H131" s="148">
        <v>416</v>
      </c>
      <c r="I131" s="149"/>
      <c r="L131" s="145"/>
      <c r="M131" s="150"/>
      <c r="T131" s="151"/>
      <c r="AT131" s="152" t="s">
        <v>169</v>
      </c>
      <c r="AU131" s="152" t="s">
        <v>89</v>
      </c>
      <c r="AV131" s="12" t="s">
        <v>89</v>
      </c>
      <c r="AW131" s="12" t="s">
        <v>36</v>
      </c>
      <c r="AX131" s="12" t="s">
        <v>87</v>
      </c>
      <c r="AY131" s="152" t="s">
        <v>143</v>
      </c>
    </row>
    <row r="132" spans="2:65" s="1" customFormat="1" ht="33" customHeight="1">
      <c r="B132" s="30"/>
      <c r="C132" s="131" t="s">
        <v>161</v>
      </c>
      <c r="D132" s="131" t="s">
        <v>145</v>
      </c>
      <c r="E132" s="132" t="s">
        <v>1063</v>
      </c>
      <c r="F132" s="133" t="s">
        <v>1064</v>
      </c>
      <c r="G132" s="134" t="s">
        <v>183</v>
      </c>
      <c r="H132" s="135">
        <v>679</v>
      </c>
      <c r="I132" s="136"/>
      <c r="J132" s="137">
        <f>ROUND(I132*H132,2)</f>
        <v>0</v>
      </c>
      <c r="K132" s="138"/>
      <c r="L132" s="30"/>
      <c r="M132" s="139" t="s">
        <v>1</v>
      </c>
      <c r="N132" s="140" t="s">
        <v>44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149</v>
      </c>
      <c r="AT132" s="143" t="s">
        <v>145</v>
      </c>
      <c r="AU132" s="143" t="s">
        <v>89</v>
      </c>
      <c r="AY132" s="15" t="s">
        <v>143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87</v>
      </c>
      <c r="BK132" s="144">
        <f>ROUND(I132*H132,2)</f>
        <v>0</v>
      </c>
      <c r="BL132" s="15" t="s">
        <v>149</v>
      </c>
      <c r="BM132" s="143" t="s">
        <v>1065</v>
      </c>
    </row>
    <row r="133" spans="2:65" s="1" customFormat="1" ht="24.2" customHeight="1">
      <c r="B133" s="30"/>
      <c r="C133" s="131" t="s">
        <v>165</v>
      </c>
      <c r="D133" s="131" t="s">
        <v>145</v>
      </c>
      <c r="E133" s="132" t="s">
        <v>1066</v>
      </c>
      <c r="F133" s="133" t="s">
        <v>1067</v>
      </c>
      <c r="G133" s="134" t="s">
        <v>183</v>
      </c>
      <c r="H133" s="135">
        <v>530</v>
      </c>
      <c r="I133" s="136"/>
      <c r="J133" s="137">
        <f>ROUND(I133*H133,2)</f>
        <v>0</v>
      </c>
      <c r="K133" s="138"/>
      <c r="L133" s="30"/>
      <c r="M133" s="139" t="s">
        <v>1</v>
      </c>
      <c r="N133" s="140" t="s">
        <v>44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149</v>
      </c>
      <c r="AT133" s="143" t="s">
        <v>145</v>
      </c>
      <c r="AU133" s="143" t="s">
        <v>89</v>
      </c>
      <c r="AY133" s="15" t="s">
        <v>143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87</v>
      </c>
      <c r="BK133" s="144">
        <f>ROUND(I133*H133,2)</f>
        <v>0</v>
      </c>
      <c r="BL133" s="15" t="s">
        <v>149</v>
      </c>
      <c r="BM133" s="143" t="s">
        <v>1068</v>
      </c>
    </row>
    <row r="134" spans="2:65" s="1" customFormat="1" ht="16.5" customHeight="1">
      <c r="B134" s="30"/>
      <c r="C134" s="160" t="s">
        <v>171</v>
      </c>
      <c r="D134" s="160" t="s">
        <v>280</v>
      </c>
      <c r="E134" s="161" t="s">
        <v>1069</v>
      </c>
      <c r="F134" s="162" t="s">
        <v>1070</v>
      </c>
      <c r="G134" s="163" t="s">
        <v>1</v>
      </c>
      <c r="H134" s="164">
        <v>18.55</v>
      </c>
      <c r="I134" s="165"/>
      <c r="J134" s="166">
        <f>ROUND(I134*H134,2)</f>
        <v>0</v>
      </c>
      <c r="K134" s="167"/>
      <c r="L134" s="168"/>
      <c r="M134" s="169" t="s">
        <v>1</v>
      </c>
      <c r="N134" s="170" t="s">
        <v>44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175</v>
      </c>
      <c r="AT134" s="143" t="s">
        <v>280</v>
      </c>
      <c r="AU134" s="143" t="s">
        <v>89</v>
      </c>
      <c r="AY134" s="15" t="s">
        <v>143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87</v>
      </c>
      <c r="BK134" s="144">
        <f>ROUND(I134*H134,2)</f>
        <v>0</v>
      </c>
      <c r="BL134" s="15" t="s">
        <v>149</v>
      </c>
      <c r="BM134" s="143" t="s">
        <v>1071</v>
      </c>
    </row>
    <row r="135" spans="2:65" s="12" customFormat="1" ht="11.25">
      <c r="B135" s="145"/>
      <c r="D135" s="146" t="s">
        <v>169</v>
      </c>
      <c r="F135" s="147" t="s">
        <v>1072</v>
      </c>
      <c r="H135" s="148">
        <v>18.55</v>
      </c>
      <c r="I135" s="149"/>
      <c r="L135" s="145"/>
      <c r="M135" s="150"/>
      <c r="T135" s="151"/>
      <c r="AT135" s="152" t="s">
        <v>169</v>
      </c>
      <c r="AU135" s="152" t="s">
        <v>89</v>
      </c>
      <c r="AV135" s="12" t="s">
        <v>89</v>
      </c>
      <c r="AW135" s="12" t="s">
        <v>4</v>
      </c>
      <c r="AX135" s="12" t="s">
        <v>87</v>
      </c>
      <c r="AY135" s="152" t="s">
        <v>143</v>
      </c>
    </row>
    <row r="136" spans="2:65" s="1" customFormat="1" ht="37.9" customHeight="1">
      <c r="B136" s="30"/>
      <c r="C136" s="131" t="s">
        <v>175</v>
      </c>
      <c r="D136" s="131" t="s">
        <v>145</v>
      </c>
      <c r="E136" s="132" t="s">
        <v>1073</v>
      </c>
      <c r="F136" s="133" t="s">
        <v>1074</v>
      </c>
      <c r="G136" s="134" t="s">
        <v>183</v>
      </c>
      <c r="H136" s="135">
        <v>510</v>
      </c>
      <c r="I136" s="136"/>
      <c r="J136" s="137">
        <f>ROUND(I136*H136,2)</f>
        <v>0</v>
      </c>
      <c r="K136" s="138"/>
      <c r="L136" s="30"/>
      <c r="M136" s="139" t="s">
        <v>1</v>
      </c>
      <c r="N136" s="140" t="s">
        <v>44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149</v>
      </c>
      <c r="AT136" s="143" t="s">
        <v>145</v>
      </c>
      <c r="AU136" s="143" t="s">
        <v>89</v>
      </c>
      <c r="AY136" s="15" t="s">
        <v>143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87</v>
      </c>
      <c r="BK136" s="144">
        <f>ROUND(I136*H136,2)</f>
        <v>0</v>
      </c>
      <c r="BL136" s="15" t="s">
        <v>149</v>
      </c>
      <c r="BM136" s="143" t="s">
        <v>1075</v>
      </c>
    </row>
    <row r="137" spans="2:65" s="1" customFormat="1" ht="16.5" customHeight="1">
      <c r="B137" s="30"/>
      <c r="C137" s="160" t="s">
        <v>180</v>
      </c>
      <c r="D137" s="160" t="s">
        <v>280</v>
      </c>
      <c r="E137" s="161" t="s">
        <v>1076</v>
      </c>
      <c r="F137" s="162" t="s">
        <v>1077</v>
      </c>
      <c r="G137" s="163" t="s">
        <v>183</v>
      </c>
      <c r="H137" s="164">
        <v>510</v>
      </c>
      <c r="I137" s="165"/>
      <c r="J137" s="166">
        <f>ROUND(I137*H137,2)</f>
        <v>0</v>
      </c>
      <c r="K137" s="167"/>
      <c r="L137" s="168"/>
      <c r="M137" s="169" t="s">
        <v>1</v>
      </c>
      <c r="N137" s="170" t="s">
        <v>44</v>
      </c>
      <c r="P137" s="141">
        <f>O137*H137</f>
        <v>0</v>
      </c>
      <c r="Q137" s="141">
        <v>5.0000000000000002E-5</v>
      </c>
      <c r="R137" s="141">
        <f>Q137*H137</f>
        <v>2.5500000000000002E-2</v>
      </c>
      <c r="S137" s="141">
        <v>0</v>
      </c>
      <c r="T137" s="142">
        <f>S137*H137</f>
        <v>0</v>
      </c>
      <c r="AR137" s="143" t="s">
        <v>175</v>
      </c>
      <c r="AT137" s="143" t="s">
        <v>280</v>
      </c>
      <c r="AU137" s="143" t="s">
        <v>89</v>
      </c>
      <c r="AY137" s="15" t="s">
        <v>143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87</v>
      </c>
      <c r="BK137" s="144">
        <f>ROUND(I137*H137,2)</f>
        <v>0</v>
      </c>
      <c r="BL137" s="15" t="s">
        <v>149</v>
      </c>
      <c r="BM137" s="143" t="s">
        <v>1078</v>
      </c>
    </row>
    <row r="138" spans="2:65" s="1" customFormat="1" ht="16.5" customHeight="1">
      <c r="B138" s="30"/>
      <c r="C138" s="131" t="s">
        <v>185</v>
      </c>
      <c r="D138" s="131" t="s">
        <v>145</v>
      </c>
      <c r="E138" s="132" t="s">
        <v>1079</v>
      </c>
      <c r="F138" s="133" t="s">
        <v>1080</v>
      </c>
      <c r="G138" s="134" t="s">
        <v>183</v>
      </c>
      <c r="H138" s="135">
        <v>880</v>
      </c>
      <c r="I138" s="136"/>
      <c r="J138" s="137">
        <f>ROUND(I138*H138,2)</f>
        <v>0</v>
      </c>
      <c r="K138" s="138"/>
      <c r="L138" s="30"/>
      <c r="M138" s="139" t="s">
        <v>1</v>
      </c>
      <c r="N138" s="140" t="s">
        <v>44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149</v>
      </c>
      <c r="AT138" s="143" t="s">
        <v>145</v>
      </c>
      <c r="AU138" s="143" t="s">
        <v>89</v>
      </c>
      <c r="AY138" s="15" t="s">
        <v>143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87</v>
      </c>
      <c r="BK138" s="144">
        <f>ROUND(I138*H138,2)</f>
        <v>0</v>
      </c>
      <c r="BL138" s="15" t="s">
        <v>149</v>
      </c>
      <c r="BM138" s="143" t="s">
        <v>1081</v>
      </c>
    </row>
    <row r="139" spans="2:65" s="12" customFormat="1" ht="11.25">
      <c r="B139" s="145"/>
      <c r="D139" s="146" t="s">
        <v>169</v>
      </c>
      <c r="E139" s="152" t="s">
        <v>1</v>
      </c>
      <c r="F139" s="147" t="s">
        <v>1082</v>
      </c>
      <c r="H139" s="148">
        <v>880</v>
      </c>
      <c r="I139" s="149"/>
      <c r="L139" s="145"/>
      <c r="M139" s="150"/>
      <c r="T139" s="151"/>
      <c r="AT139" s="152" t="s">
        <v>169</v>
      </c>
      <c r="AU139" s="152" t="s">
        <v>89</v>
      </c>
      <c r="AV139" s="12" t="s">
        <v>89</v>
      </c>
      <c r="AW139" s="12" t="s">
        <v>36</v>
      </c>
      <c r="AX139" s="12" t="s">
        <v>87</v>
      </c>
      <c r="AY139" s="152" t="s">
        <v>143</v>
      </c>
    </row>
    <row r="140" spans="2:65" s="1" customFormat="1" ht="21.75" customHeight="1">
      <c r="B140" s="30"/>
      <c r="C140" s="160" t="s">
        <v>189</v>
      </c>
      <c r="D140" s="160" t="s">
        <v>280</v>
      </c>
      <c r="E140" s="161" t="s">
        <v>1083</v>
      </c>
      <c r="F140" s="162" t="s">
        <v>1084</v>
      </c>
      <c r="G140" s="163" t="s">
        <v>1</v>
      </c>
      <c r="H140" s="164">
        <v>1069.8499999999999</v>
      </c>
      <c r="I140" s="165"/>
      <c r="J140" s="166">
        <f>ROUND(I140*H140,2)</f>
        <v>0</v>
      </c>
      <c r="K140" s="167"/>
      <c r="L140" s="168"/>
      <c r="M140" s="169" t="s">
        <v>1</v>
      </c>
      <c r="N140" s="170" t="s">
        <v>44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175</v>
      </c>
      <c r="AT140" s="143" t="s">
        <v>280</v>
      </c>
      <c r="AU140" s="143" t="s">
        <v>89</v>
      </c>
      <c r="AY140" s="15" t="s">
        <v>143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87</v>
      </c>
      <c r="BK140" s="144">
        <f>ROUND(I140*H140,2)</f>
        <v>0</v>
      </c>
      <c r="BL140" s="15" t="s">
        <v>149</v>
      </c>
      <c r="BM140" s="143" t="s">
        <v>1085</v>
      </c>
    </row>
    <row r="141" spans="2:65" s="12" customFormat="1" ht="11.25">
      <c r="B141" s="145"/>
      <c r="D141" s="146" t="s">
        <v>169</v>
      </c>
      <c r="E141" s="152" t="s">
        <v>1</v>
      </c>
      <c r="F141" s="147" t="s">
        <v>1086</v>
      </c>
      <c r="H141" s="148">
        <v>1069.8499999999999</v>
      </c>
      <c r="I141" s="149"/>
      <c r="L141" s="145"/>
      <c r="M141" s="150"/>
      <c r="T141" s="151"/>
      <c r="AT141" s="152" t="s">
        <v>169</v>
      </c>
      <c r="AU141" s="152" t="s">
        <v>89</v>
      </c>
      <c r="AV141" s="12" t="s">
        <v>89</v>
      </c>
      <c r="AW141" s="12" t="s">
        <v>36</v>
      </c>
      <c r="AX141" s="12" t="s">
        <v>87</v>
      </c>
      <c r="AY141" s="152" t="s">
        <v>143</v>
      </c>
    </row>
    <row r="142" spans="2:65" s="1" customFormat="1" ht="33" customHeight="1">
      <c r="B142" s="30"/>
      <c r="C142" s="131" t="s">
        <v>193</v>
      </c>
      <c r="D142" s="131" t="s">
        <v>145</v>
      </c>
      <c r="E142" s="132" t="s">
        <v>1087</v>
      </c>
      <c r="F142" s="133" t="s">
        <v>1088</v>
      </c>
      <c r="G142" s="134" t="s">
        <v>183</v>
      </c>
      <c r="H142" s="135">
        <v>679</v>
      </c>
      <c r="I142" s="136"/>
      <c r="J142" s="137">
        <f>ROUND(I142*H142,2)</f>
        <v>0</v>
      </c>
      <c r="K142" s="138"/>
      <c r="L142" s="30"/>
      <c r="M142" s="139" t="s">
        <v>1</v>
      </c>
      <c r="N142" s="140" t="s">
        <v>44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149</v>
      </c>
      <c r="AT142" s="143" t="s">
        <v>145</v>
      </c>
      <c r="AU142" s="143" t="s">
        <v>89</v>
      </c>
      <c r="AY142" s="15" t="s">
        <v>143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5" t="s">
        <v>87</v>
      </c>
      <c r="BK142" s="144">
        <f>ROUND(I142*H142,2)</f>
        <v>0</v>
      </c>
      <c r="BL142" s="15" t="s">
        <v>149</v>
      </c>
      <c r="BM142" s="143" t="s">
        <v>1089</v>
      </c>
    </row>
    <row r="143" spans="2:65" s="1" customFormat="1" ht="33" customHeight="1">
      <c r="B143" s="30"/>
      <c r="C143" s="131" t="s">
        <v>197</v>
      </c>
      <c r="D143" s="131" t="s">
        <v>145</v>
      </c>
      <c r="E143" s="132" t="s">
        <v>1090</v>
      </c>
      <c r="F143" s="133" t="s">
        <v>1091</v>
      </c>
      <c r="G143" s="134" t="s">
        <v>148</v>
      </c>
      <c r="H143" s="135">
        <v>330</v>
      </c>
      <c r="I143" s="136"/>
      <c r="J143" s="137">
        <f>ROUND(I143*H143,2)</f>
        <v>0</v>
      </c>
      <c r="K143" s="138"/>
      <c r="L143" s="30"/>
      <c r="M143" s="139" t="s">
        <v>1</v>
      </c>
      <c r="N143" s="140" t="s">
        <v>44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149</v>
      </c>
      <c r="AT143" s="143" t="s">
        <v>145</v>
      </c>
      <c r="AU143" s="143" t="s">
        <v>89</v>
      </c>
      <c r="AY143" s="15" t="s">
        <v>143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87</v>
      </c>
      <c r="BK143" s="144">
        <f>ROUND(I143*H143,2)</f>
        <v>0</v>
      </c>
      <c r="BL143" s="15" t="s">
        <v>149</v>
      </c>
      <c r="BM143" s="143" t="s">
        <v>1092</v>
      </c>
    </row>
    <row r="144" spans="2:65" s="1" customFormat="1" ht="33" customHeight="1">
      <c r="B144" s="30"/>
      <c r="C144" s="131" t="s">
        <v>202</v>
      </c>
      <c r="D144" s="131" t="s">
        <v>145</v>
      </c>
      <c r="E144" s="132" t="s">
        <v>1093</v>
      </c>
      <c r="F144" s="133" t="s">
        <v>1094</v>
      </c>
      <c r="G144" s="134" t="s">
        <v>148</v>
      </c>
      <c r="H144" s="135">
        <v>540</v>
      </c>
      <c r="I144" s="136"/>
      <c r="J144" s="137">
        <f>ROUND(I144*H144,2)</f>
        <v>0</v>
      </c>
      <c r="K144" s="138"/>
      <c r="L144" s="30"/>
      <c r="M144" s="139" t="s">
        <v>1</v>
      </c>
      <c r="N144" s="140" t="s">
        <v>44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149</v>
      </c>
      <c r="AT144" s="143" t="s">
        <v>145</v>
      </c>
      <c r="AU144" s="143" t="s">
        <v>89</v>
      </c>
      <c r="AY144" s="15" t="s">
        <v>143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87</v>
      </c>
      <c r="BK144" s="144">
        <f>ROUND(I144*H144,2)</f>
        <v>0</v>
      </c>
      <c r="BL144" s="15" t="s">
        <v>149</v>
      </c>
      <c r="BM144" s="143" t="s">
        <v>1095</v>
      </c>
    </row>
    <row r="145" spans="2:65" s="12" customFormat="1" ht="11.25">
      <c r="B145" s="145"/>
      <c r="D145" s="146" t="s">
        <v>169</v>
      </c>
      <c r="E145" s="152" t="s">
        <v>1</v>
      </c>
      <c r="F145" s="147" t="s">
        <v>1096</v>
      </c>
      <c r="H145" s="148">
        <v>540</v>
      </c>
      <c r="I145" s="149"/>
      <c r="L145" s="145"/>
      <c r="M145" s="150"/>
      <c r="T145" s="151"/>
      <c r="AT145" s="152" t="s">
        <v>169</v>
      </c>
      <c r="AU145" s="152" t="s">
        <v>89</v>
      </c>
      <c r="AV145" s="12" t="s">
        <v>89</v>
      </c>
      <c r="AW145" s="12" t="s">
        <v>36</v>
      </c>
      <c r="AX145" s="12" t="s">
        <v>87</v>
      </c>
      <c r="AY145" s="152" t="s">
        <v>143</v>
      </c>
    </row>
    <row r="146" spans="2:65" s="1" customFormat="1" ht="33" customHeight="1">
      <c r="B146" s="30"/>
      <c r="C146" s="131" t="s">
        <v>8</v>
      </c>
      <c r="D146" s="131" t="s">
        <v>145</v>
      </c>
      <c r="E146" s="132" t="s">
        <v>1097</v>
      </c>
      <c r="F146" s="133" t="s">
        <v>1098</v>
      </c>
      <c r="G146" s="134" t="s">
        <v>148</v>
      </c>
      <c r="H146" s="135">
        <v>47</v>
      </c>
      <c r="I146" s="136"/>
      <c r="J146" s="137">
        <f>ROUND(I146*H146,2)</f>
        <v>0</v>
      </c>
      <c r="K146" s="138"/>
      <c r="L146" s="30"/>
      <c r="M146" s="139" t="s">
        <v>1</v>
      </c>
      <c r="N146" s="140" t="s">
        <v>44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149</v>
      </c>
      <c r="AT146" s="143" t="s">
        <v>145</v>
      </c>
      <c r="AU146" s="143" t="s">
        <v>89</v>
      </c>
      <c r="AY146" s="15" t="s">
        <v>143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87</v>
      </c>
      <c r="BK146" s="144">
        <f>ROUND(I146*H146,2)</f>
        <v>0</v>
      </c>
      <c r="BL146" s="15" t="s">
        <v>149</v>
      </c>
      <c r="BM146" s="143" t="s">
        <v>1099</v>
      </c>
    </row>
    <row r="147" spans="2:65" s="12" customFormat="1" ht="11.25">
      <c r="B147" s="145"/>
      <c r="D147" s="146" t="s">
        <v>169</v>
      </c>
      <c r="E147" s="152" t="s">
        <v>1</v>
      </c>
      <c r="F147" s="147" t="s">
        <v>1100</v>
      </c>
      <c r="H147" s="148">
        <v>47</v>
      </c>
      <c r="I147" s="149"/>
      <c r="L147" s="145"/>
      <c r="M147" s="150"/>
      <c r="T147" s="151"/>
      <c r="AT147" s="152" t="s">
        <v>169</v>
      </c>
      <c r="AU147" s="152" t="s">
        <v>89</v>
      </c>
      <c r="AV147" s="12" t="s">
        <v>89</v>
      </c>
      <c r="AW147" s="12" t="s">
        <v>36</v>
      </c>
      <c r="AX147" s="12" t="s">
        <v>87</v>
      </c>
      <c r="AY147" s="152" t="s">
        <v>143</v>
      </c>
    </row>
    <row r="148" spans="2:65" s="1" customFormat="1" ht="21.75" customHeight="1">
      <c r="B148" s="30"/>
      <c r="C148" s="131" t="s">
        <v>209</v>
      </c>
      <c r="D148" s="131" t="s">
        <v>145</v>
      </c>
      <c r="E148" s="132" t="s">
        <v>1101</v>
      </c>
      <c r="F148" s="133" t="s">
        <v>1102</v>
      </c>
      <c r="G148" s="134" t="s">
        <v>183</v>
      </c>
      <c r="H148" s="135">
        <v>201</v>
      </c>
      <c r="I148" s="136"/>
      <c r="J148" s="137">
        <f>ROUND(I148*H148,2)</f>
        <v>0</v>
      </c>
      <c r="K148" s="138"/>
      <c r="L148" s="30"/>
      <c r="M148" s="139" t="s">
        <v>1</v>
      </c>
      <c r="N148" s="140" t="s">
        <v>44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149</v>
      </c>
      <c r="AT148" s="143" t="s">
        <v>145</v>
      </c>
      <c r="AU148" s="143" t="s">
        <v>89</v>
      </c>
      <c r="AY148" s="15" t="s">
        <v>143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87</v>
      </c>
      <c r="BK148" s="144">
        <f>ROUND(I148*H148,2)</f>
        <v>0</v>
      </c>
      <c r="BL148" s="15" t="s">
        <v>149</v>
      </c>
      <c r="BM148" s="143" t="s">
        <v>1103</v>
      </c>
    </row>
    <row r="149" spans="2:65" s="12" customFormat="1" ht="11.25">
      <c r="B149" s="145"/>
      <c r="D149" s="146" t="s">
        <v>169</v>
      </c>
      <c r="E149" s="152" t="s">
        <v>1</v>
      </c>
      <c r="F149" s="147" t="s">
        <v>1104</v>
      </c>
      <c r="H149" s="148">
        <v>201</v>
      </c>
      <c r="I149" s="149"/>
      <c r="L149" s="145"/>
      <c r="M149" s="150"/>
      <c r="T149" s="151"/>
      <c r="AT149" s="152" t="s">
        <v>169</v>
      </c>
      <c r="AU149" s="152" t="s">
        <v>89</v>
      </c>
      <c r="AV149" s="12" t="s">
        <v>89</v>
      </c>
      <c r="AW149" s="12" t="s">
        <v>36</v>
      </c>
      <c r="AX149" s="12" t="s">
        <v>87</v>
      </c>
      <c r="AY149" s="152" t="s">
        <v>143</v>
      </c>
    </row>
    <row r="150" spans="2:65" s="1" customFormat="1" ht="21.75" customHeight="1">
      <c r="B150" s="30"/>
      <c r="C150" s="131" t="s">
        <v>214</v>
      </c>
      <c r="D150" s="131" t="s">
        <v>145</v>
      </c>
      <c r="E150" s="132" t="s">
        <v>1105</v>
      </c>
      <c r="F150" s="133" t="s">
        <v>1106</v>
      </c>
      <c r="G150" s="134" t="s">
        <v>183</v>
      </c>
      <c r="H150" s="135">
        <v>679</v>
      </c>
      <c r="I150" s="136"/>
      <c r="J150" s="137">
        <f>ROUND(I150*H150,2)</f>
        <v>0</v>
      </c>
      <c r="K150" s="138"/>
      <c r="L150" s="30"/>
      <c r="M150" s="139" t="s">
        <v>1</v>
      </c>
      <c r="N150" s="140" t="s">
        <v>44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149</v>
      </c>
      <c r="AT150" s="143" t="s">
        <v>145</v>
      </c>
      <c r="AU150" s="143" t="s">
        <v>89</v>
      </c>
      <c r="AY150" s="15" t="s">
        <v>143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5" t="s">
        <v>87</v>
      </c>
      <c r="BK150" s="144">
        <f>ROUND(I150*H150,2)</f>
        <v>0</v>
      </c>
      <c r="BL150" s="15" t="s">
        <v>149</v>
      </c>
      <c r="BM150" s="143" t="s">
        <v>1107</v>
      </c>
    </row>
    <row r="151" spans="2:65" s="1" customFormat="1" ht="33" customHeight="1">
      <c r="B151" s="30"/>
      <c r="C151" s="131" t="s">
        <v>219</v>
      </c>
      <c r="D151" s="131" t="s">
        <v>145</v>
      </c>
      <c r="E151" s="132" t="s">
        <v>1108</v>
      </c>
      <c r="F151" s="133" t="s">
        <v>1109</v>
      </c>
      <c r="G151" s="134" t="s">
        <v>183</v>
      </c>
      <c r="H151" s="135">
        <v>214</v>
      </c>
      <c r="I151" s="136"/>
      <c r="J151" s="137">
        <f>ROUND(I151*H151,2)</f>
        <v>0</v>
      </c>
      <c r="K151" s="138"/>
      <c r="L151" s="30"/>
      <c r="M151" s="139" t="s">
        <v>1</v>
      </c>
      <c r="N151" s="140" t="s">
        <v>44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149</v>
      </c>
      <c r="AT151" s="143" t="s">
        <v>145</v>
      </c>
      <c r="AU151" s="143" t="s">
        <v>89</v>
      </c>
      <c r="AY151" s="15" t="s">
        <v>143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87</v>
      </c>
      <c r="BK151" s="144">
        <f>ROUND(I151*H151,2)</f>
        <v>0</v>
      </c>
      <c r="BL151" s="15" t="s">
        <v>149</v>
      </c>
      <c r="BM151" s="143" t="s">
        <v>1110</v>
      </c>
    </row>
    <row r="152" spans="2:65" s="12" customFormat="1" ht="11.25">
      <c r="B152" s="145"/>
      <c r="D152" s="146" t="s">
        <v>169</v>
      </c>
      <c r="E152" s="152" t="s">
        <v>1</v>
      </c>
      <c r="F152" s="147" t="s">
        <v>1111</v>
      </c>
      <c r="H152" s="148">
        <v>214</v>
      </c>
      <c r="I152" s="149"/>
      <c r="L152" s="145"/>
      <c r="M152" s="150"/>
      <c r="T152" s="151"/>
      <c r="AT152" s="152" t="s">
        <v>169</v>
      </c>
      <c r="AU152" s="152" t="s">
        <v>89</v>
      </c>
      <c r="AV152" s="12" t="s">
        <v>89</v>
      </c>
      <c r="AW152" s="12" t="s">
        <v>36</v>
      </c>
      <c r="AX152" s="12" t="s">
        <v>87</v>
      </c>
      <c r="AY152" s="152" t="s">
        <v>143</v>
      </c>
    </row>
    <row r="153" spans="2:65" s="1" customFormat="1" ht="21.75" customHeight="1">
      <c r="B153" s="30"/>
      <c r="C153" s="131" t="s">
        <v>224</v>
      </c>
      <c r="D153" s="131" t="s">
        <v>145</v>
      </c>
      <c r="E153" s="132" t="s">
        <v>1112</v>
      </c>
      <c r="F153" s="133" t="s">
        <v>1113</v>
      </c>
      <c r="G153" s="134" t="s">
        <v>183</v>
      </c>
      <c r="H153" s="135">
        <v>1410</v>
      </c>
      <c r="I153" s="136"/>
      <c r="J153" s="137">
        <f>ROUND(I153*H153,2)</f>
        <v>0</v>
      </c>
      <c r="K153" s="138"/>
      <c r="L153" s="30"/>
      <c r="M153" s="139" t="s">
        <v>1</v>
      </c>
      <c r="N153" s="140" t="s">
        <v>44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149</v>
      </c>
      <c r="AT153" s="143" t="s">
        <v>145</v>
      </c>
      <c r="AU153" s="143" t="s">
        <v>89</v>
      </c>
      <c r="AY153" s="15" t="s">
        <v>143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87</v>
      </c>
      <c r="BK153" s="144">
        <f>ROUND(I153*H153,2)</f>
        <v>0</v>
      </c>
      <c r="BL153" s="15" t="s">
        <v>149</v>
      </c>
      <c r="BM153" s="143" t="s">
        <v>1114</v>
      </c>
    </row>
    <row r="154" spans="2:65" s="12" customFormat="1" ht="11.25">
      <c r="B154" s="145"/>
      <c r="D154" s="146" t="s">
        <v>169</v>
      </c>
      <c r="E154" s="152" t="s">
        <v>1</v>
      </c>
      <c r="F154" s="147" t="s">
        <v>1115</v>
      </c>
      <c r="H154" s="148">
        <v>1410</v>
      </c>
      <c r="I154" s="149"/>
      <c r="L154" s="145"/>
      <c r="M154" s="150"/>
      <c r="T154" s="151"/>
      <c r="AT154" s="152" t="s">
        <v>169</v>
      </c>
      <c r="AU154" s="152" t="s">
        <v>89</v>
      </c>
      <c r="AV154" s="12" t="s">
        <v>89</v>
      </c>
      <c r="AW154" s="12" t="s">
        <v>36</v>
      </c>
      <c r="AX154" s="12" t="s">
        <v>87</v>
      </c>
      <c r="AY154" s="152" t="s">
        <v>143</v>
      </c>
    </row>
    <row r="155" spans="2:65" s="1" customFormat="1" ht="24.2" customHeight="1">
      <c r="B155" s="30"/>
      <c r="C155" s="131" t="s">
        <v>233</v>
      </c>
      <c r="D155" s="131" t="s">
        <v>145</v>
      </c>
      <c r="E155" s="132" t="s">
        <v>1116</v>
      </c>
      <c r="F155" s="133" t="s">
        <v>1117</v>
      </c>
      <c r="G155" s="134" t="s">
        <v>148</v>
      </c>
      <c r="H155" s="135">
        <v>330</v>
      </c>
      <c r="I155" s="136"/>
      <c r="J155" s="137">
        <f t="shared" ref="J155:J163" si="0">ROUND(I155*H155,2)</f>
        <v>0</v>
      </c>
      <c r="K155" s="138"/>
      <c r="L155" s="30"/>
      <c r="M155" s="139" t="s">
        <v>1</v>
      </c>
      <c r="N155" s="140" t="s">
        <v>44</v>
      </c>
      <c r="P155" s="141">
        <f t="shared" ref="P155:P163" si="1">O155*H155</f>
        <v>0</v>
      </c>
      <c r="Q155" s="141">
        <v>0</v>
      </c>
      <c r="R155" s="141">
        <f t="shared" ref="R155:R163" si="2">Q155*H155</f>
        <v>0</v>
      </c>
      <c r="S155" s="141">
        <v>0</v>
      </c>
      <c r="T155" s="142">
        <f t="shared" ref="T155:T163" si="3">S155*H155</f>
        <v>0</v>
      </c>
      <c r="AR155" s="143" t="s">
        <v>149</v>
      </c>
      <c r="AT155" s="143" t="s">
        <v>145</v>
      </c>
      <c r="AU155" s="143" t="s">
        <v>89</v>
      </c>
      <c r="AY155" s="15" t="s">
        <v>143</v>
      </c>
      <c r="BE155" s="144">
        <f t="shared" ref="BE155:BE163" si="4">IF(N155="základní",J155,0)</f>
        <v>0</v>
      </c>
      <c r="BF155" s="144">
        <f t="shared" ref="BF155:BF163" si="5">IF(N155="snížená",J155,0)</f>
        <v>0</v>
      </c>
      <c r="BG155" s="144">
        <f t="shared" ref="BG155:BG163" si="6">IF(N155="zákl. přenesená",J155,0)</f>
        <v>0</v>
      </c>
      <c r="BH155" s="144">
        <f t="shared" ref="BH155:BH163" si="7">IF(N155="sníž. přenesená",J155,0)</f>
        <v>0</v>
      </c>
      <c r="BI155" s="144">
        <f t="shared" ref="BI155:BI163" si="8">IF(N155="nulová",J155,0)</f>
        <v>0</v>
      </c>
      <c r="BJ155" s="15" t="s">
        <v>87</v>
      </c>
      <c r="BK155" s="144">
        <f t="shared" ref="BK155:BK163" si="9">ROUND(I155*H155,2)</f>
        <v>0</v>
      </c>
      <c r="BL155" s="15" t="s">
        <v>149</v>
      </c>
      <c r="BM155" s="143" t="s">
        <v>1118</v>
      </c>
    </row>
    <row r="156" spans="2:65" s="1" customFormat="1" ht="24.2" customHeight="1">
      <c r="B156" s="30"/>
      <c r="C156" s="131" t="s">
        <v>7</v>
      </c>
      <c r="D156" s="131" t="s">
        <v>145</v>
      </c>
      <c r="E156" s="132" t="s">
        <v>1119</v>
      </c>
      <c r="F156" s="133" t="s">
        <v>1120</v>
      </c>
      <c r="G156" s="134" t="s">
        <v>148</v>
      </c>
      <c r="H156" s="135">
        <v>540</v>
      </c>
      <c r="I156" s="136"/>
      <c r="J156" s="137">
        <f t="shared" si="0"/>
        <v>0</v>
      </c>
      <c r="K156" s="138"/>
      <c r="L156" s="30"/>
      <c r="M156" s="139" t="s">
        <v>1</v>
      </c>
      <c r="N156" s="140" t="s">
        <v>44</v>
      </c>
      <c r="P156" s="141">
        <f t="shared" si="1"/>
        <v>0</v>
      </c>
      <c r="Q156" s="141">
        <v>0</v>
      </c>
      <c r="R156" s="141">
        <f t="shared" si="2"/>
        <v>0</v>
      </c>
      <c r="S156" s="141">
        <v>0</v>
      </c>
      <c r="T156" s="142">
        <f t="shared" si="3"/>
        <v>0</v>
      </c>
      <c r="AR156" s="143" t="s">
        <v>149</v>
      </c>
      <c r="AT156" s="143" t="s">
        <v>145</v>
      </c>
      <c r="AU156" s="143" t="s">
        <v>89</v>
      </c>
      <c r="AY156" s="15" t="s">
        <v>143</v>
      </c>
      <c r="BE156" s="144">
        <f t="shared" si="4"/>
        <v>0</v>
      </c>
      <c r="BF156" s="144">
        <f t="shared" si="5"/>
        <v>0</v>
      </c>
      <c r="BG156" s="144">
        <f t="shared" si="6"/>
        <v>0</v>
      </c>
      <c r="BH156" s="144">
        <f t="shared" si="7"/>
        <v>0</v>
      </c>
      <c r="BI156" s="144">
        <f t="shared" si="8"/>
        <v>0</v>
      </c>
      <c r="BJ156" s="15" t="s">
        <v>87</v>
      </c>
      <c r="BK156" s="144">
        <f t="shared" si="9"/>
        <v>0</v>
      </c>
      <c r="BL156" s="15" t="s">
        <v>149</v>
      </c>
      <c r="BM156" s="143" t="s">
        <v>1121</v>
      </c>
    </row>
    <row r="157" spans="2:65" s="1" customFormat="1" ht="24.2" customHeight="1">
      <c r="B157" s="30"/>
      <c r="C157" s="131" t="s">
        <v>245</v>
      </c>
      <c r="D157" s="131" t="s">
        <v>145</v>
      </c>
      <c r="E157" s="132" t="s">
        <v>1122</v>
      </c>
      <c r="F157" s="133" t="s">
        <v>1123</v>
      </c>
      <c r="G157" s="134" t="s">
        <v>148</v>
      </c>
      <c r="H157" s="135">
        <v>47</v>
      </c>
      <c r="I157" s="136"/>
      <c r="J157" s="137">
        <f t="shared" si="0"/>
        <v>0</v>
      </c>
      <c r="K157" s="138"/>
      <c r="L157" s="30"/>
      <c r="M157" s="139" t="s">
        <v>1</v>
      </c>
      <c r="N157" s="140" t="s">
        <v>44</v>
      </c>
      <c r="P157" s="141">
        <f t="shared" si="1"/>
        <v>0</v>
      </c>
      <c r="Q157" s="141">
        <v>0</v>
      </c>
      <c r="R157" s="141">
        <f t="shared" si="2"/>
        <v>0</v>
      </c>
      <c r="S157" s="141">
        <v>0</v>
      </c>
      <c r="T157" s="142">
        <f t="shared" si="3"/>
        <v>0</v>
      </c>
      <c r="AR157" s="143" t="s">
        <v>149</v>
      </c>
      <c r="AT157" s="143" t="s">
        <v>145</v>
      </c>
      <c r="AU157" s="143" t="s">
        <v>89</v>
      </c>
      <c r="AY157" s="15" t="s">
        <v>143</v>
      </c>
      <c r="BE157" s="144">
        <f t="shared" si="4"/>
        <v>0</v>
      </c>
      <c r="BF157" s="144">
        <f t="shared" si="5"/>
        <v>0</v>
      </c>
      <c r="BG157" s="144">
        <f t="shared" si="6"/>
        <v>0</v>
      </c>
      <c r="BH157" s="144">
        <f t="shared" si="7"/>
        <v>0</v>
      </c>
      <c r="BI157" s="144">
        <f t="shared" si="8"/>
        <v>0</v>
      </c>
      <c r="BJ157" s="15" t="s">
        <v>87</v>
      </c>
      <c r="BK157" s="144">
        <f t="shared" si="9"/>
        <v>0</v>
      </c>
      <c r="BL157" s="15" t="s">
        <v>149</v>
      </c>
      <c r="BM157" s="143" t="s">
        <v>1124</v>
      </c>
    </row>
    <row r="158" spans="2:65" s="1" customFormat="1" ht="24.2" customHeight="1">
      <c r="B158" s="30"/>
      <c r="C158" s="131" t="s">
        <v>249</v>
      </c>
      <c r="D158" s="131" t="s">
        <v>145</v>
      </c>
      <c r="E158" s="132" t="s">
        <v>1125</v>
      </c>
      <c r="F158" s="133" t="s">
        <v>1126</v>
      </c>
      <c r="G158" s="134" t="s">
        <v>148</v>
      </c>
      <c r="H158" s="135">
        <v>47</v>
      </c>
      <c r="I158" s="136"/>
      <c r="J158" s="137">
        <f t="shared" si="0"/>
        <v>0</v>
      </c>
      <c r="K158" s="138"/>
      <c r="L158" s="30"/>
      <c r="M158" s="139" t="s">
        <v>1</v>
      </c>
      <c r="N158" s="140" t="s">
        <v>44</v>
      </c>
      <c r="P158" s="141">
        <f t="shared" si="1"/>
        <v>0</v>
      </c>
      <c r="Q158" s="141">
        <v>0</v>
      </c>
      <c r="R158" s="141">
        <f t="shared" si="2"/>
        <v>0</v>
      </c>
      <c r="S158" s="141">
        <v>0</v>
      </c>
      <c r="T158" s="142">
        <f t="shared" si="3"/>
        <v>0</v>
      </c>
      <c r="AR158" s="143" t="s">
        <v>149</v>
      </c>
      <c r="AT158" s="143" t="s">
        <v>145</v>
      </c>
      <c r="AU158" s="143" t="s">
        <v>89</v>
      </c>
      <c r="AY158" s="15" t="s">
        <v>143</v>
      </c>
      <c r="BE158" s="144">
        <f t="shared" si="4"/>
        <v>0</v>
      </c>
      <c r="BF158" s="144">
        <f t="shared" si="5"/>
        <v>0</v>
      </c>
      <c r="BG158" s="144">
        <f t="shared" si="6"/>
        <v>0</v>
      </c>
      <c r="BH158" s="144">
        <f t="shared" si="7"/>
        <v>0</v>
      </c>
      <c r="BI158" s="144">
        <f t="shared" si="8"/>
        <v>0</v>
      </c>
      <c r="BJ158" s="15" t="s">
        <v>87</v>
      </c>
      <c r="BK158" s="144">
        <f t="shared" si="9"/>
        <v>0</v>
      </c>
      <c r="BL158" s="15" t="s">
        <v>149</v>
      </c>
      <c r="BM158" s="143" t="s">
        <v>1127</v>
      </c>
    </row>
    <row r="159" spans="2:65" s="1" customFormat="1" ht="16.5" customHeight="1">
      <c r="B159" s="30"/>
      <c r="C159" s="160" t="s">
        <v>253</v>
      </c>
      <c r="D159" s="160" t="s">
        <v>280</v>
      </c>
      <c r="E159" s="161" t="s">
        <v>1128</v>
      </c>
      <c r="F159" s="162" t="s">
        <v>1129</v>
      </c>
      <c r="G159" s="163" t="s">
        <v>148</v>
      </c>
      <c r="H159" s="164">
        <v>47</v>
      </c>
      <c r="I159" s="165"/>
      <c r="J159" s="166">
        <f t="shared" si="0"/>
        <v>0</v>
      </c>
      <c r="K159" s="167"/>
      <c r="L159" s="168"/>
      <c r="M159" s="169" t="s">
        <v>1</v>
      </c>
      <c r="N159" s="170" t="s">
        <v>44</v>
      </c>
      <c r="P159" s="141">
        <f t="shared" si="1"/>
        <v>0</v>
      </c>
      <c r="Q159" s="141">
        <v>0</v>
      </c>
      <c r="R159" s="141">
        <f t="shared" si="2"/>
        <v>0</v>
      </c>
      <c r="S159" s="141">
        <v>0</v>
      </c>
      <c r="T159" s="142">
        <f t="shared" si="3"/>
        <v>0</v>
      </c>
      <c r="AR159" s="143" t="s">
        <v>175</v>
      </c>
      <c r="AT159" s="143" t="s">
        <v>280</v>
      </c>
      <c r="AU159" s="143" t="s">
        <v>89</v>
      </c>
      <c r="AY159" s="15" t="s">
        <v>143</v>
      </c>
      <c r="BE159" s="144">
        <f t="shared" si="4"/>
        <v>0</v>
      </c>
      <c r="BF159" s="144">
        <f t="shared" si="5"/>
        <v>0</v>
      </c>
      <c r="BG159" s="144">
        <f t="shared" si="6"/>
        <v>0</v>
      </c>
      <c r="BH159" s="144">
        <f t="shared" si="7"/>
        <v>0</v>
      </c>
      <c r="BI159" s="144">
        <f t="shared" si="8"/>
        <v>0</v>
      </c>
      <c r="BJ159" s="15" t="s">
        <v>87</v>
      </c>
      <c r="BK159" s="144">
        <f t="shared" si="9"/>
        <v>0</v>
      </c>
      <c r="BL159" s="15" t="s">
        <v>149</v>
      </c>
      <c r="BM159" s="143" t="s">
        <v>1130</v>
      </c>
    </row>
    <row r="160" spans="2:65" s="1" customFormat="1" ht="24.2" customHeight="1">
      <c r="B160" s="30"/>
      <c r="C160" s="131" t="s">
        <v>257</v>
      </c>
      <c r="D160" s="131" t="s">
        <v>145</v>
      </c>
      <c r="E160" s="132" t="s">
        <v>1131</v>
      </c>
      <c r="F160" s="133" t="s">
        <v>1132</v>
      </c>
      <c r="G160" s="134" t="s">
        <v>148</v>
      </c>
      <c r="H160" s="135">
        <v>47</v>
      </c>
      <c r="I160" s="136"/>
      <c r="J160" s="137">
        <f t="shared" si="0"/>
        <v>0</v>
      </c>
      <c r="K160" s="138"/>
      <c r="L160" s="30"/>
      <c r="M160" s="139" t="s">
        <v>1</v>
      </c>
      <c r="N160" s="140" t="s">
        <v>44</v>
      </c>
      <c r="P160" s="141">
        <f t="shared" si="1"/>
        <v>0</v>
      </c>
      <c r="Q160" s="141">
        <v>0</v>
      </c>
      <c r="R160" s="141">
        <f t="shared" si="2"/>
        <v>0</v>
      </c>
      <c r="S160" s="141">
        <v>0</v>
      </c>
      <c r="T160" s="142">
        <f t="shared" si="3"/>
        <v>0</v>
      </c>
      <c r="AR160" s="143" t="s">
        <v>149</v>
      </c>
      <c r="AT160" s="143" t="s">
        <v>145</v>
      </c>
      <c r="AU160" s="143" t="s">
        <v>89</v>
      </c>
      <c r="AY160" s="15" t="s">
        <v>143</v>
      </c>
      <c r="BE160" s="144">
        <f t="shared" si="4"/>
        <v>0</v>
      </c>
      <c r="BF160" s="144">
        <f t="shared" si="5"/>
        <v>0</v>
      </c>
      <c r="BG160" s="144">
        <f t="shared" si="6"/>
        <v>0</v>
      </c>
      <c r="BH160" s="144">
        <f t="shared" si="7"/>
        <v>0</v>
      </c>
      <c r="BI160" s="144">
        <f t="shared" si="8"/>
        <v>0</v>
      </c>
      <c r="BJ160" s="15" t="s">
        <v>87</v>
      </c>
      <c r="BK160" s="144">
        <f t="shared" si="9"/>
        <v>0</v>
      </c>
      <c r="BL160" s="15" t="s">
        <v>149</v>
      </c>
      <c r="BM160" s="143" t="s">
        <v>1133</v>
      </c>
    </row>
    <row r="161" spans="2:65" s="1" customFormat="1" ht="24.2" customHeight="1">
      <c r="B161" s="30"/>
      <c r="C161" s="131" t="s">
        <v>263</v>
      </c>
      <c r="D161" s="131" t="s">
        <v>145</v>
      </c>
      <c r="E161" s="132" t="s">
        <v>1134</v>
      </c>
      <c r="F161" s="133" t="s">
        <v>1135</v>
      </c>
      <c r="G161" s="134" t="s">
        <v>183</v>
      </c>
      <c r="H161" s="135">
        <v>94</v>
      </c>
      <c r="I161" s="136"/>
      <c r="J161" s="137">
        <f t="shared" si="0"/>
        <v>0</v>
      </c>
      <c r="K161" s="138"/>
      <c r="L161" s="30"/>
      <c r="M161" s="139" t="s">
        <v>1</v>
      </c>
      <c r="N161" s="140" t="s">
        <v>44</v>
      </c>
      <c r="P161" s="141">
        <f t="shared" si="1"/>
        <v>0</v>
      </c>
      <c r="Q161" s="141">
        <v>0</v>
      </c>
      <c r="R161" s="141">
        <f t="shared" si="2"/>
        <v>0</v>
      </c>
      <c r="S161" s="141">
        <v>0</v>
      </c>
      <c r="T161" s="142">
        <f t="shared" si="3"/>
        <v>0</v>
      </c>
      <c r="AR161" s="143" t="s">
        <v>149</v>
      </c>
      <c r="AT161" s="143" t="s">
        <v>145</v>
      </c>
      <c r="AU161" s="143" t="s">
        <v>89</v>
      </c>
      <c r="AY161" s="15" t="s">
        <v>143</v>
      </c>
      <c r="BE161" s="144">
        <f t="shared" si="4"/>
        <v>0</v>
      </c>
      <c r="BF161" s="144">
        <f t="shared" si="5"/>
        <v>0</v>
      </c>
      <c r="BG161" s="144">
        <f t="shared" si="6"/>
        <v>0</v>
      </c>
      <c r="BH161" s="144">
        <f t="shared" si="7"/>
        <v>0</v>
      </c>
      <c r="BI161" s="144">
        <f t="shared" si="8"/>
        <v>0</v>
      </c>
      <c r="BJ161" s="15" t="s">
        <v>87</v>
      </c>
      <c r="BK161" s="144">
        <f t="shared" si="9"/>
        <v>0</v>
      </c>
      <c r="BL161" s="15" t="s">
        <v>149</v>
      </c>
      <c r="BM161" s="143" t="s">
        <v>1136</v>
      </c>
    </row>
    <row r="162" spans="2:65" s="1" customFormat="1" ht="24.2" customHeight="1">
      <c r="B162" s="30"/>
      <c r="C162" s="131" t="s">
        <v>268</v>
      </c>
      <c r="D162" s="131" t="s">
        <v>145</v>
      </c>
      <c r="E162" s="132" t="s">
        <v>1137</v>
      </c>
      <c r="F162" s="133" t="s">
        <v>1138</v>
      </c>
      <c r="G162" s="134" t="s">
        <v>148</v>
      </c>
      <c r="H162" s="135">
        <v>47</v>
      </c>
      <c r="I162" s="136"/>
      <c r="J162" s="137">
        <f t="shared" si="0"/>
        <v>0</v>
      </c>
      <c r="K162" s="138"/>
      <c r="L162" s="30"/>
      <c r="M162" s="139" t="s">
        <v>1</v>
      </c>
      <c r="N162" s="140" t="s">
        <v>44</v>
      </c>
      <c r="P162" s="141">
        <f t="shared" si="1"/>
        <v>0</v>
      </c>
      <c r="Q162" s="141">
        <v>0</v>
      </c>
      <c r="R162" s="141">
        <f t="shared" si="2"/>
        <v>0</v>
      </c>
      <c r="S162" s="141">
        <v>0</v>
      </c>
      <c r="T162" s="142">
        <f t="shared" si="3"/>
        <v>0</v>
      </c>
      <c r="AR162" s="143" t="s">
        <v>149</v>
      </c>
      <c r="AT162" s="143" t="s">
        <v>145</v>
      </c>
      <c r="AU162" s="143" t="s">
        <v>89</v>
      </c>
      <c r="AY162" s="15" t="s">
        <v>143</v>
      </c>
      <c r="BE162" s="144">
        <f t="shared" si="4"/>
        <v>0</v>
      </c>
      <c r="BF162" s="144">
        <f t="shared" si="5"/>
        <v>0</v>
      </c>
      <c r="BG162" s="144">
        <f t="shared" si="6"/>
        <v>0</v>
      </c>
      <c r="BH162" s="144">
        <f t="shared" si="7"/>
        <v>0</v>
      </c>
      <c r="BI162" s="144">
        <f t="shared" si="8"/>
        <v>0</v>
      </c>
      <c r="BJ162" s="15" t="s">
        <v>87</v>
      </c>
      <c r="BK162" s="144">
        <f t="shared" si="9"/>
        <v>0</v>
      </c>
      <c r="BL162" s="15" t="s">
        <v>149</v>
      </c>
      <c r="BM162" s="143" t="s">
        <v>1139</v>
      </c>
    </row>
    <row r="163" spans="2:65" s="1" customFormat="1" ht="24.2" customHeight="1">
      <c r="B163" s="30"/>
      <c r="C163" s="131" t="s">
        <v>273</v>
      </c>
      <c r="D163" s="131" t="s">
        <v>145</v>
      </c>
      <c r="E163" s="132" t="s">
        <v>1140</v>
      </c>
      <c r="F163" s="133" t="s">
        <v>1141</v>
      </c>
      <c r="G163" s="134" t="s">
        <v>183</v>
      </c>
      <c r="H163" s="135">
        <v>870</v>
      </c>
      <c r="I163" s="136"/>
      <c r="J163" s="137">
        <f t="shared" si="0"/>
        <v>0</v>
      </c>
      <c r="K163" s="138"/>
      <c r="L163" s="30"/>
      <c r="M163" s="139" t="s">
        <v>1</v>
      </c>
      <c r="N163" s="140" t="s">
        <v>44</v>
      </c>
      <c r="P163" s="141">
        <f t="shared" si="1"/>
        <v>0</v>
      </c>
      <c r="Q163" s="141">
        <v>0</v>
      </c>
      <c r="R163" s="141">
        <f t="shared" si="2"/>
        <v>0</v>
      </c>
      <c r="S163" s="141">
        <v>0</v>
      </c>
      <c r="T163" s="142">
        <f t="shared" si="3"/>
        <v>0</v>
      </c>
      <c r="AR163" s="143" t="s">
        <v>149</v>
      </c>
      <c r="AT163" s="143" t="s">
        <v>145</v>
      </c>
      <c r="AU163" s="143" t="s">
        <v>89</v>
      </c>
      <c r="AY163" s="15" t="s">
        <v>143</v>
      </c>
      <c r="BE163" s="144">
        <f t="shared" si="4"/>
        <v>0</v>
      </c>
      <c r="BF163" s="144">
        <f t="shared" si="5"/>
        <v>0</v>
      </c>
      <c r="BG163" s="144">
        <f t="shared" si="6"/>
        <v>0</v>
      </c>
      <c r="BH163" s="144">
        <f t="shared" si="7"/>
        <v>0</v>
      </c>
      <c r="BI163" s="144">
        <f t="shared" si="8"/>
        <v>0</v>
      </c>
      <c r="BJ163" s="15" t="s">
        <v>87</v>
      </c>
      <c r="BK163" s="144">
        <f t="shared" si="9"/>
        <v>0</v>
      </c>
      <c r="BL163" s="15" t="s">
        <v>149</v>
      </c>
      <c r="BM163" s="143" t="s">
        <v>1142</v>
      </c>
    </row>
    <row r="164" spans="2:65" s="12" customFormat="1" ht="11.25">
      <c r="B164" s="145"/>
      <c r="D164" s="146" t="s">
        <v>169</v>
      </c>
      <c r="E164" s="152" t="s">
        <v>1</v>
      </c>
      <c r="F164" s="147" t="s">
        <v>1143</v>
      </c>
      <c r="H164" s="148">
        <v>870</v>
      </c>
      <c r="I164" s="149"/>
      <c r="L164" s="145"/>
      <c r="M164" s="150"/>
      <c r="T164" s="151"/>
      <c r="AT164" s="152" t="s">
        <v>169</v>
      </c>
      <c r="AU164" s="152" t="s">
        <v>89</v>
      </c>
      <c r="AV164" s="12" t="s">
        <v>89</v>
      </c>
      <c r="AW164" s="12" t="s">
        <v>36</v>
      </c>
      <c r="AX164" s="12" t="s">
        <v>87</v>
      </c>
      <c r="AY164" s="152" t="s">
        <v>143</v>
      </c>
    </row>
    <row r="165" spans="2:65" s="1" customFormat="1" ht="37.9" customHeight="1">
      <c r="B165" s="30"/>
      <c r="C165" s="131" t="s">
        <v>279</v>
      </c>
      <c r="D165" s="131" t="s">
        <v>145</v>
      </c>
      <c r="E165" s="132" t="s">
        <v>1144</v>
      </c>
      <c r="F165" s="133" t="s">
        <v>1145</v>
      </c>
      <c r="G165" s="134" t="s">
        <v>183</v>
      </c>
      <c r="H165" s="135">
        <v>880</v>
      </c>
      <c r="I165" s="136"/>
      <c r="J165" s="137">
        <f>ROUND(I165*H165,2)</f>
        <v>0</v>
      </c>
      <c r="K165" s="138"/>
      <c r="L165" s="30"/>
      <c r="M165" s="139" t="s">
        <v>1</v>
      </c>
      <c r="N165" s="140" t="s">
        <v>44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149</v>
      </c>
      <c r="AT165" s="143" t="s">
        <v>145</v>
      </c>
      <c r="AU165" s="143" t="s">
        <v>89</v>
      </c>
      <c r="AY165" s="15" t="s">
        <v>143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5" t="s">
        <v>87</v>
      </c>
      <c r="BK165" s="144">
        <f>ROUND(I165*H165,2)</f>
        <v>0</v>
      </c>
      <c r="BL165" s="15" t="s">
        <v>149</v>
      </c>
      <c r="BM165" s="143" t="s">
        <v>1146</v>
      </c>
    </row>
    <row r="166" spans="2:65" s="12" customFormat="1" ht="11.25">
      <c r="B166" s="145"/>
      <c r="D166" s="146" t="s">
        <v>169</v>
      </c>
      <c r="E166" s="152" t="s">
        <v>1</v>
      </c>
      <c r="F166" s="147" t="s">
        <v>1147</v>
      </c>
      <c r="H166" s="148">
        <v>880</v>
      </c>
      <c r="I166" s="149"/>
      <c r="L166" s="145"/>
      <c r="M166" s="150"/>
      <c r="T166" s="151"/>
      <c r="AT166" s="152" t="s">
        <v>169</v>
      </c>
      <c r="AU166" s="152" t="s">
        <v>89</v>
      </c>
      <c r="AV166" s="12" t="s">
        <v>89</v>
      </c>
      <c r="AW166" s="12" t="s">
        <v>36</v>
      </c>
      <c r="AX166" s="12" t="s">
        <v>87</v>
      </c>
      <c r="AY166" s="152" t="s">
        <v>143</v>
      </c>
    </row>
    <row r="167" spans="2:65" s="1" customFormat="1" ht="37.9" customHeight="1">
      <c r="B167" s="30"/>
      <c r="C167" s="131" t="s">
        <v>285</v>
      </c>
      <c r="D167" s="131" t="s">
        <v>145</v>
      </c>
      <c r="E167" s="132" t="s">
        <v>1148</v>
      </c>
      <c r="F167" s="133" t="s">
        <v>1149</v>
      </c>
      <c r="G167" s="134" t="s">
        <v>183</v>
      </c>
      <c r="H167" s="135">
        <v>203</v>
      </c>
      <c r="I167" s="136"/>
      <c r="J167" s="137">
        <f>ROUND(I167*H167,2)</f>
        <v>0</v>
      </c>
      <c r="K167" s="138"/>
      <c r="L167" s="30"/>
      <c r="M167" s="139" t="s">
        <v>1</v>
      </c>
      <c r="N167" s="140" t="s">
        <v>44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149</v>
      </c>
      <c r="AT167" s="143" t="s">
        <v>145</v>
      </c>
      <c r="AU167" s="143" t="s">
        <v>89</v>
      </c>
      <c r="AY167" s="15" t="s">
        <v>143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5" t="s">
        <v>87</v>
      </c>
      <c r="BK167" s="144">
        <f>ROUND(I167*H167,2)</f>
        <v>0</v>
      </c>
      <c r="BL167" s="15" t="s">
        <v>149</v>
      </c>
      <c r="BM167" s="143" t="s">
        <v>1150</v>
      </c>
    </row>
    <row r="168" spans="2:65" s="1" customFormat="1" ht="16.5" customHeight="1">
      <c r="B168" s="30"/>
      <c r="C168" s="131" t="s">
        <v>290</v>
      </c>
      <c r="D168" s="131" t="s">
        <v>145</v>
      </c>
      <c r="E168" s="132" t="s">
        <v>1151</v>
      </c>
      <c r="F168" s="133" t="s">
        <v>1152</v>
      </c>
      <c r="G168" s="134" t="s">
        <v>183</v>
      </c>
      <c r="H168" s="135">
        <v>679</v>
      </c>
      <c r="I168" s="136"/>
      <c r="J168" s="137">
        <f>ROUND(I168*H168,2)</f>
        <v>0</v>
      </c>
      <c r="K168" s="138"/>
      <c r="L168" s="30"/>
      <c r="M168" s="139" t="s">
        <v>1</v>
      </c>
      <c r="N168" s="140" t="s">
        <v>44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149</v>
      </c>
      <c r="AT168" s="143" t="s">
        <v>145</v>
      </c>
      <c r="AU168" s="143" t="s">
        <v>89</v>
      </c>
      <c r="AY168" s="15" t="s">
        <v>143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5" t="s">
        <v>87</v>
      </c>
      <c r="BK168" s="144">
        <f>ROUND(I168*H168,2)</f>
        <v>0</v>
      </c>
      <c r="BL168" s="15" t="s">
        <v>149</v>
      </c>
      <c r="BM168" s="143" t="s">
        <v>1153</v>
      </c>
    </row>
    <row r="169" spans="2:65" s="1" customFormat="1" ht="16.5" customHeight="1">
      <c r="B169" s="30"/>
      <c r="C169" s="160" t="s">
        <v>300</v>
      </c>
      <c r="D169" s="160" t="s">
        <v>280</v>
      </c>
      <c r="E169" s="161" t="s">
        <v>1154</v>
      </c>
      <c r="F169" s="162" t="s">
        <v>1155</v>
      </c>
      <c r="G169" s="163" t="s">
        <v>183</v>
      </c>
      <c r="H169" s="164">
        <v>679</v>
      </c>
      <c r="I169" s="165"/>
      <c r="J169" s="166">
        <f>ROUND(I169*H169,2)</f>
        <v>0</v>
      </c>
      <c r="K169" s="167"/>
      <c r="L169" s="168"/>
      <c r="M169" s="169" t="s">
        <v>1</v>
      </c>
      <c r="N169" s="170" t="s">
        <v>44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175</v>
      </c>
      <c r="AT169" s="143" t="s">
        <v>280</v>
      </c>
      <c r="AU169" s="143" t="s">
        <v>89</v>
      </c>
      <c r="AY169" s="15" t="s">
        <v>143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87</v>
      </c>
      <c r="BK169" s="144">
        <f>ROUND(I169*H169,2)</f>
        <v>0</v>
      </c>
      <c r="BL169" s="15" t="s">
        <v>149</v>
      </c>
      <c r="BM169" s="143" t="s">
        <v>1156</v>
      </c>
    </row>
    <row r="170" spans="2:65" s="1" customFormat="1" ht="24.2" customHeight="1">
      <c r="B170" s="30"/>
      <c r="C170" s="131" t="s">
        <v>305</v>
      </c>
      <c r="D170" s="131" t="s">
        <v>145</v>
      </c>
      <c r="E170" s="132" t="s">
        <v>1157</v>
      </c>
      <c r="F170" s="133" t="s">
        <v>1158</v>
      </c>
      <c r="G170" s="134" t="s">
        <v>183</v>
      </c>
      <c r="H170" s="135">
        <v>201</v>
      </c>
      <c r="I170" s="136"/>
      <c r="J170" s="137">
        <f>ROUND(I170*H170,2)</f>
        <v>0</v>
      </c>
      <c r="K170" s="138"/>
      <c r="L170" s="30"/>
      <c r="M170" s="139" t="s">
        <v>1</v>
      </c>
      <c r="N170" s="140" t="s">
        <v>44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149</v>
      </c>
      <c r="AT170" s="143" t="s">
        <v>145</v>
      </c>
      <c r="AU170" s="143" t="s">
        <v>89</v>
      </c>
      <c r="AY170" s="15" t="s">
        <v>143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5" t="s">
        <v>87</v>
      </c>
      <c r="BK170" s="144">
        <f>ROUND(I170*H170,2)</f>
        <v>0</v>
      </c>
      <c r="BL170" s="15" t="s">
        <v>149</v>
      </c>
      <c r="BM170" s="143" t="s">
        <v>1159</v>
      </c>
    </row>
    <row r="171" spans="2:65" s="1" customFormat="1" ht="16.5" customHeight="1">
      <c r="B171" s="30"/>
      <c r="C171" s="160" t="s">
        <v>309</v>
      </c>
      <c r="D171" s="160" t="s">
        <v>280</v>
      </c>
      <c r="E171" s="161" t="s">
        <v>1160</v>
      </c>
      <c r="F171" s="162" t="s">
        <v>1161</v>
      </c>
      <c r="G171" s="163" t="s">
        <v>1</v>
      </c>
      <c r="H171" s="164">
        <v>20.100000000000001</v>
      </c>
      <c r="I171" s="165"/>
      <c r="J171" s="166">
        <f>ROUND(I171*H171,2)</f>
        <v>0</v>
      </c>
      <c r="K171" s="167"/>
      <c r="L171" s="168"/>
      <c r="M171" s="169" t="s">
        <v>1</v>
      </c>
      <c r="N171" s="170" t="s">
        <v>44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175</v>
      </c>
      <c r="AT171" s="143" t="s">
        <v>280</v>
      </c>
      <c r="AU171" s="143" t="s">
        <v>89</v>
      </c>
      <c r="AY171" s="15" t="s">
        <v>143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5" t="s">
        <v>87</v>
      </c>
      <c r="BK171" s="144">
        <f>ROUND(I171*H171,2)</f>
        <v>0</v>
      </c>
      <c r="BL171" s="15" t="s">
        <v>149</v>
      </c>
      <c r="BM171" s="143" t="s">
        <v>1162</v>
      </c>
    </row>
    <row r="172" spans="2:65" s="12" customFormat="1" ht="11.25">
      <c r="B172" s="145"/>
      <c r="D172" s="146" t="s">
        <v>169</v>
      </c>
      <c r="E172" s="152" t="s">
        <v>1</v>
      </c>
      <c r="F172" s="147" t="s">
        <v>1163</v>
      </c>
      <c r="H172" s="148">
        <v>20.100000000000001</v>
      </c>
      <c r="I172" s="149"/>
      <c r="L172" s="145"/>
      <c r="M172" s="150"/>
      <c r="T172" s="151"/>
      <c r="AT172" s="152" t="s">
        <v>169</v>
      </c>
      <c r="AU172" s="152" t="s">
        <v>89</v>
      </c>
      <c r="AV172" s="12" t="s">
        <v>89</v>
      </c>
      <c r="AW172" s="12" t="s">
        <v>36</v>
      </c>
      <c r="AX172" s="12" t="s">
        <v>87</v>
      </c>
      <c r="AY172" s="152" t="s">
        <v>143</v>
      </c>
    </row>
    <row r="173" spans="2:65" s="1" customFormat="1" ht="21.75" customHeight="1">
      <c r="B173" s="30"/>
      <c r="C173" s="131" t="s">
        <v>314</v>
      </c>
      <c r="D173" s="131" t="s">
        <v>145</v>
      </c>
      <c r="E173" s="132" t="s">
        <v>1164</v>
      </c>
      <c r="F173" s="133" t="s">
        <v>1165</v>
      </c>
      <c r="G173" s="134" t="s">
        <v>183</v>
      </c>
      <c r="H173" s="135">
        <v>679</v>
      </c>
      <c r="I173" s="136"/>
      <c r="J173" s="137">
        <f>ROUND(I173*H173,2)</f>
        <v>0</v>
      </c>
      <c r="K173" s="138"/>
      <c r="L173" s="30"/>
      <c r="M173" s="139" t="s">
        <v>1</v>
      </c>
      <c r="N173" s="140" t="s">
        <v>44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149</v>
      </c>
      <c r="AT173" s="143" t="s">
        <v>145</v>
      </c>
      <c r="AU173" s="143" t="s">
        <v>89</v>
      </c>
      <c r="AY173" s="15" t="s">
        <v>143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5" t="s">
        <v>87</v>
      </c>
      <c r="BK173" s="144">
        <f>ROUND(I173*H173,2)</f>
        <v>0</v>
      </c>
      <c r="BL173" s="15" t="s">
        <v>149</v>
      </c>
      <c r="BM173" s="143" t="s">
        <v>1166</v>
      </c>
    </row>
    <row r="174" spans="2:65" s="1" customFormat="1" ht="16.5" customHeight="1">
      <c r="B174" s="30"/>
      <c r="C174" s="160" t="s">
        <v>318</v>
      </c>
      <c r="D174" s="160" t="s">
        <v>280</v>
      </c>
      <c r="E174" s="161" t="s">
        <v>1160</v>
      </c>
      <c r="F174" s="162" t="s">
        <v>1161</v>
      </c>
      <c r="G174" s="163" t="s">
        <v>1</v>
      </c>
      <c r="H174" s="164">
        <v>67.900000000000006</v>
      </c>
      <c r="I174" s="165"/>
      <c r="J174" s="166">
        <f>ROUND(I174*H174,2)</f>
        <v>0</v>
      </c>
      <c r="K174" s="167"/>
      <c r="L174" s="168"/>
      <c r="M174" s="169" t="s">
        <v>1</v>
      </c>
      <c r="N174" s="170" t="s">
        <v>44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175</v>
      </c>
      <c r="AT174" s="143" t="s">
        <v>280</v>
      </c>
      <c r="AU174" s="143" t="s">
        <v>89</v>
      </c>
      <c r="AY174" s="15" t="s">
        <v>143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87</v>
      </c>
      <c r="BK174" s="144">
        <f>ROUND(I174*H174,2)</f>
        <v>0</v>
      </c>
      <c r="BL174" s="15" t="s">
        <v>149</v>
      </c>
      <c r="BM174" s="143" t="s">
        <v>1167</v>
      </c>
    </row>
    <row r="175" spans="2:65" s="12" customFormat="1" ht="11.25">
      <c r="B175" s="145"/>
      <c r="D175" s="146" t="s">
        <v>169</v>
      </c>
      <c r="E175" s="152" t="s">
        <v>1</v>
      </c>
      <c r="F175" s="147" t="s">
        <v>1168</v>
      </c>
      <c r="H175" s="148">
        <v>67.900000000000006</v>
      </c>
      <c r="I175" s="149"/>
      <c r="L175" s="145"/>
      <c r="M175" s="150"/>
      <c r="T175" s="151"/>
      <c r="AT175" s="152" t="s">
        <v>169</v>
      </c>
      <c r="AU175" s="152" t="s">
        <v>89</v>
      </c>
      <c r="AV175" s="12" t="s">
        <v>89</v>
      </c>
      <c r="AW175" s="12" t="s">
        <v>36</v>
      </c>
      <c r="AX175" s="12" t="s">
        <v>87</v>
      </c>
      <c r="AY175" s="152" t="s">
        <v>143</v>
      </c>
    </row>
    <row r="176" spans="2:65" s="1" customFormat="1" ht="37.9" customHeight="1">
      <c r="B176" s="30"/>
      <c r="C176" s="131" t="s">
        <v>324</v>
      </c>
      <c r="D176" s="131" t="s">
        <v>145</v>
      </c>
      <c r="E176" s="132" t="s">
        <v>1169</v>
      </c>
      <c r="F176" s="133" t="s">
        <v>1170</v>
      </c>
      <c r="G176" s="134" t="s">
        <v>763</v>
      </c>
      <c r="H176" s="135">
        <v>1975</v>
      </c>
      <c r="I176" s="136"/>
      <c r="J176" s="137">
        <f>ROUND(I176*H176,2)</f>
        <v>0</v>
      </c>
      <c r="K176" s="138"/>
      <c r="L176" s="30"/>
      <c r="M176" s="139" t="s">
        <v>1</v>
      </c>
      <c r="N176" s="140" t="s">
        <v>44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149</v>
      </c>
      <c r="AT176" s="143" t="s">
        <v>145</v>
      </c>
      <c r="AU176" s="143" t="s">
        <v>89</v>
      </c>
      <c r="AY176" s="15" t="s">
        <v>143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87</v>
      </c>
      <c r="BK176" s="144">
        <f>ROUND(I176*H176,2)</f>
        <v>0</v>
      </c>
      <c r="BL176" s="15" t="s">
        <v>149</v>
      </c>
      <c r="BM176" s="143" t="s">
        <v>1171</v>
      </c>
    </row>
    <row r="177" spans="2:65" s="1" customFormat="1" ht="16.5" customHeight="1">
      <c r="B177" s="30"/>
      <c r="C177" s="160" t="s">
        <v>332</v>
      </c>
      <c r="D177" s="160" t="s">
        <v>280</v>
      </c>
      <c r="E177" s="161" t="s">
        <v>1172</v>
      </c>
      <c r="F177" s="162" t="s">
        <v>1173</v>
      </c>
      <c r="G177" s="163" t="s">
        <v>763</v>
      </c>
      <c r="H177" s="164">
        <v>1975</v>
      </c>
      <c r="I177" s="165"/>
      <c r="J177" s="166">
        <f>ROUND(I177*H177,2)</f>
        <v>0</v>
      </c>
      <c r="K177" s="167"/>
      <c r="L177" s="168"/>
      <c r="M177" s="169" t="s">
        <v>1</v>
      </c>
      <c r="N177" s="170" t="s">
        <v>44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175</v>
      </c>
      <c r="AT177" s="143" t="s">
        <v>280</v>
      </c>
      <c r="AU177" s="143" t="s">
        <v>89</v>
      </c>
      <c r="AY177" s="15" t="s">
        <v>143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5" t="s">
        <v>87</v>
      </c>
      <c r="BK177" s="144">
        <f>ROUND(I177*H177,2)</f>
        <v>0</v>
      </c>
      <c r="BL177" s="15" t="s">
        <v>149</v>
      </c>
      <c r="BM177" s="143" t="s">
        <v>1174</v>
      </c>
    </row>
    <row r="178" spans="2:65" s="12" customFormat="1" ht="11.25">
      <c r="B178" s="145"/>
      <c r="D178" s="146" t="s">
        <v>169</v>
      </c>
      <c r="E178" s="152" t="s">
        <v>1</v>
      </c>
      <c r="F178" s="147" t="s">
        <v>1175</v>
      </c>
      <c r="H178" s="148">
        <v>1975</v>
      </c>
      <c r="I178" s="149"/>
      <c r="L178" s="145"/>
      <c r="M178" s="150"/>
      <c r="T178" s="151"/>
      <c r="AT178" s="152" t="s">
        <v>169</v>
      </c>
      <c r="AU178" s="152" t="s">
        <v>89</v>
      </c>
      <c r="AV178" s="12" t="s">
        <v>89</v>
      </c>
      <c r="AW178" s="12" t="s">
        <v>36</v>
      </c>
      <c r="AX178" s="12" t="s">
        <v>87</v>
      </c>
      <c r="AY178" s="152" t="s">
        <v>143</v>
      </c>
    </row>
    <row r="179" spans="2:65" s="1" customFormat="1" ht="21.75" customHeight="1">
      <c r="B179" s="30"/>
      <c r="C179" s="131" t="s">
        <v>337</v>
      </c>
      <c r="D179" s="131" t="s">
        <v>145</v>
      </c>
      <c r="E179" s="132" t="s">
        <v>1176</v>
      </c>
      <c r="F179" s="133" t="s">
        <v>1177</v>
      </c>
      <c r="G179" s="134" t="s">
        <v>212</v>
      </c>
      <c r="H179" s="135">
        <v>21.75</v>
      </c>
      <c r="I179" s="136"/>
      <c r="J179" s="137">
        <f>ROUND(I179*H179,2)</f>
        <v>0</v>
      </c>
      <c r="K179" s="138"/>
      <c r="L179" s="30"/>
      <c r="M179" s="139" t="s">
        <v>1</v>
      </c>
      <c r="N179" s="140" t="s">
        <v>44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149</v>
      </c>
      <c r="AT179" s="143" t="s">
        <v>145</v>
      </c>
      <c r="AU179" s="143" t="s">
        <v>89</v>
      </c>
      <c r="AY179" s="15" t="s">
        <v>143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5" t="s">
        <v>87</v>
      </c>
      <c r="BK179" s="144">
        <f>ROUND(I179*H179,2)</f>
        <v>0</v>
      </c>
      <c r="BL179" s="15" t="s">
        <v>149</v>
      </c>
      <c r="BM179" s="143" t="s">
        <v>1178</v>
      </c>
    </row>
    <row r="180" spans="2:65" s="12" customFormat="1" ht="11.25">
      <c r="B180" s="145"/>
      <c r="D180" s="146" t="s">
        <v>169</v>
      </c>
      <c r="E180" s="152" t="s">
        <v>1</v>
      </c>
      <c r="F180" s="147" t="s">
        <v>1179</v>
      </c>
      <c r="H180" s="148">
        <v>21.75</v>
      </c>
      <c r="I180" s="149"/>
      <c r="L180" s="145"/>
      <c r="M180" s="150"/>
      <c r="T180" s="151"/>
      <c r="AT180" s="152" t="s">
        <v>169</v>
      </c>
      <c r="AU180" s="152" t="s">
        <v>89</v>
      </c>
      <c r="AV180" s="12" t="s">
        <v>89</v>
      </c>
      <c r="AW180" s="12" t="s">
        <v>36</v>
      </c>
      <c r="AX180" s="12" t="s">
        <v>87</v>
      </c>
      <c r="AY180" s="152" t="s">
        <v>143</v>
      </c>
    </row>
    <row r="181" spans="2:65" s="1" customFormat="1" ht="21.75" customHeight="1">
      <c r="B181" s="30"/>
      <c r="C181" s="131" t="s">
        <v>339</v>
      </c>
      <c r="D181" s="131" t="s">
        <v>145</v>
      </c>
      <c r="E181" s="132" t="s">
        <v>1180</v>
      </c>
      <c r="F181" s="133" t="s">
        <v>1181</v>
      </c>
      <c r="G181" s="134" t="s">
        <v>212</v>
      </c>
      <c r="H181" s="135">
        <v>23.5</v>
      </c>
      <c r="I181" s="136"/>
      <c r="J181" s="137">
        <f>ROUND(I181*H181,2)</f>
        <v>0</v>
      </c>
      <c r="K181" s="138"/>
      <c r="L181" s="30"/>
      <c r="M181" s="139" t="s">
        <v>1</v>
      </c>
      <c r="N181" s="140" t="s">
        <v>44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149</v>
      </c>
      <c r="AT181" s="143" t="s">
        <v>145</v>
      </c>
      <c r="AU181" s="143" t="s">
        <v>89</v>
      </c>
      <c r="AY181" s="15" t="s">
        <v>143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5" t="s">
        <v>87</v>
      </c>
      <c r="BK181" s="144">
        <f>ROUND(I181*H181,2)</f>
        <v>0</v>
      </c>
      <c r="BL181" s="15" t="s">
        <v>149</v>
      </c>
      <c r="BM181" s="143" t="s">
        <v>1182</v>
      </c>
    </row>
    <row r="182" spans="2:65" s="12" customFormat="1" ht="11.25">
      <c r="B182" s="145"/>
      <c r="D182" s="146" t="s">
        <v>169</v>
      </c>
      <c r="E182" s="152" t="s">
        <v>1</v>
      </c>
      <c r="F182" s="147" t="s">
        <v>1183</v>
      </c>
      <c r="H182" s="148">
        <v>23.5</v>
      </c>
      <c r="I182" s="149"/>
      <c r="L182" s="145"/>
      <c r="M182" s="150"/>
      <c r="T182" s="151"/>
      <c r="AT182" s="152" t="s">
        <v>169</v>
      </c>
      <c r="AU182" s="152" t="s">
        <v>89</v>
      </c>
      <c r="AV182" s="12" t="s">
        <v>89</v>
      </c>
      <c r="AW182" s="12" t="s">
        <v>36</v>
      </c>
      <c r="AX182" s="12" t="s">
        <v>87</v>
      </c>
      <c r="AY182" s="152" t="s">
        <v>143</v>
      </c>
    </row>
    <row r="183" spans="2:65" s="1" customFormat="1" ht="21.75" customHeight="1">
      <c r="B183" s="30"/>
      <c r="C183" s="131" t="s">
        <v>342</v>
      </c>
      <c r="D183" s="131" t="s">
        <v>145</v>
      </c>
      <c r="E183" s="132" t="s">
        <v>1184</v>
      </c>
      <c r="F183" s="133" t="s">
        <v>1185</v>
      </c>
      <c r="G183" s="134" t="s">
        <v>212</v>
      </c>
      <c r="H183" s="135">
        <v>45.25</v>
      </c>
      <c r="I183" s="136"/>
      <c r="J183" s="137">
        <f>ROUND(I183*H183,2)</f>
        <v>0</v>
      </c>
      <c r="K183" s="138"/>
      <c r="L183" s="30"/>
      <c r="M183" s="139" t="s">
        <v>1</v>
      </c>
      <c r="N183" s="140" t="s">
        <v>44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149</v>
      </c>
      <c r="AT183" s="143" t="s">
        <v>145</v>
      </c>
      <c r="AU183" s="143" t="s">
        <v>89</v>
      </c>
      <c r="AY183" s="15" t="s">
        <v>143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87</v>
      </c>
      <c r="BK183" s="144">
        <f>ROUND(I183*H183,2)</f>
        <v>0</v>
      </c>
      <c r="BL183" s="15" t="s">
        <v>149</v>
      </c>
      <c r="BM183" s="143" t="s">
        <v>1186</v>
      </c>
    </row>
    <row r="184" spans="2:65" s="12" customFormat="1" ht="11.25">
      <c r="B184" s="145"/>
      <c r="D184" s="146" t="s">
        <v>169</v>
      </c>
      <c r="E184" s="152" t="s">
        <v>1</v>
      </c>
      <c r="F184" s="147" t="s">
        <v>1187</v>
      </c>
      <c r="H184" s="148">
        <v>45.25</v>
      </c>
      <c r="I184" s="149"/>
      <c r="L184" s="145"/>
      <c r="M184" s="150"/>
      <c r="T184" s="151"/>
      <c r="AT184" s="152" t="s">
        <v>169</v>
      </c>
      <c r="AU184" s="152" t="s">
        <v>89</v>
      </c>
      <c r="AV184" s="12" t="s">
        <v>89</v>
      </c>
      <c r="AW184" s="12" t="s">
        <v>36</v>
      </c>
      <c r="AX184" s="12" t="s">
        <v>87</v>
      </c>
      <c r="AY184" s="152" t="s">
        <v>143</v>
      </c>
    </row>
    <row r="185" spans="2:65" s="1" customFormat="1" ht="24.2" customHeight="1">
      <c r="B185" s="30"/>
      <c r="C185" s="131" t="s">
        <v>347</v>
      </c>
      <c r="D185" s="131" t="s">
        <v>145</v>
      </c>
      <c r="E185" s="132" t="s">
        <v>1188</v>
      </c>
      <c r="F185" s="133" t="s">
        <v>1189</v>
      </c>
      <c r="G185" s="134" t="s">
        <v>212</v>
      </c>
      <c r="H185" s="135">
        <v>45.25</v>
      </c>
      <c r="I185" s="136"/>
      <c r="J185" s="137">
        <f>ROUND(I185*H185,2)</f>
        <v>0</v>
      </c>
      <c r="K185" s="138"/>
      <c r="L185" s="30"/>
      <c r="M185" s="139" t="s">
        <v>1</v>
      </c>
      <c r="N185" s="140" t="s">
        <v>44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149</v>
      </c>
      <c r="AT185" s="143" t="s">
        <v>145</v>
      </c>
      <c r="AU185" s="143" t="s">
        <v>89</v>
      </c>
      <c r="AY185" s="15" t="s">
        <v>143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5" t="s">
        <v>87</v>
      </c>
      <c r="BK185" s="144">
        <f>ROUND(I185*H185,2)</f>
        <v>0</v>
      </c>
      <c r="BL185" s="15" t="s">
        <v>149</v>
      </c>
      <c r="BM185" s="143" t="s">
        <v>1190</v>
      </c>
    </row>
    <row r="186" spans="2:65" s="1" customFormat="1" ht="24.2" customHeight="1">
      <c r="B186" s="30"/>
      <c r="C186" s="160" t="s">
        <v>356</v>
      </c>
      <c r="D186" s="160" t="s">
        <v>280</v>
      </c>
      <c r="E186" s="161" t="s">
        <v>1191</v>
      </c>
      <c r="F186" s="162" t="s">
        <v>1192</v>
      </c>
      <c r="G186" s="163" t="s">
        <v>148</v>
      </c>
      <c r="H186" s="164">
        <v>47</v>
      </c>
      <c r="I186" s="165"/>
      <c r="J186" s="166">
        <f>ROUND(I186*H186,2)</f>
        <v>0</v>
      </c>
      <c r="K186" s="167"/>
      <c r="L186" s="168"/>
      <c r="M186" s="169" t="s">
        <v>1</v>
      </c>
      <c r="N186" s="170" t="s">
        <v>44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175</v>
      </c>
      <c r="AT186" s="143" t="s">
        <v>280</v>
      </c>
      <c r="AU186" s="143" t="s">
        <v>89</v>
      </c>
      <c r="AY186" s="15" t="s">
        <v>143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87</v>
      </c>
      <c r="BK186" s="144">
        <f>ROUND(I186*H186,2)</f>
        <v>0</v>
      </c>
      <c r="BL186" s="15" t="s">
        <v>149</v>
      </c>
      <c r="BM186" s="143" t="s">
        <v>1193</v>
      </c>
    </row>
    <row r="187" spans="2:65" s="1" customFormat="1" ht="16.5" customHeight="1">
      <c r="B187" s="30"/>
      <c r="C187" s="160" t="s">
        <v>360</v>
      </c>
      <c r="D187" s="160" t="s">
        <v>280</v>
      </c>
      <c r="E187" s="161" t="s">
        <v>1194</v>
      </c>
      <c r="F187" s="162" t="s">
        <v>1195</v>
      </c>
      <c r="G187" s="163" t="s">
        <v>212</v>
      </c>
      <c r="H187" s="164">
        <v>274.5</v>
      </c>
      <c r="I187" s="165"/>
      <c r="J187" s="166">
        <f>ROUND(I187*H187,2)</f>
        <v>0</v>
      </c>
      <c r="K187" s="167"/>
      <c r="L187" s="168"/>
      <c r="M187" s="169" t="s">
        <v>1</v>
      </c>
      <c r="N187" s="170" t="s">
        <v>44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175</v>
      </c>
      <c r="AT187" s="143" t="s">
        <v>280</v>
      </c>
      <c r="AU187" s="143" t="s">
        <v>89</v>
      </c>
      <c r="AY187" s="15" t="s">
        <v>143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5" t="s">
        <v>87</v>
      </c>
      <c r="BK187" s="144">
        <f>ROUND(I187*H187,2)</f>
        <v>0</v>
      </c>
      <c r="BL187" s="15" t="s">
        <v>149</v>
      </c>
      <c r="BM187" s="143" t="s">
        <v>1196</v>
      </c>
    </row>
    <row r="188" spans="2:65" s="12" customFormat="1" ht="11.25">
      <c r="B188" s="145"/>
      <c r="D188" s="146" t="s">
        <v>169</v>
      </c>
      <c r="E188" s="152" t="s">
        <v>1</v>
      </c>
      <c r="F188" s="147" t="s">
        <v>1197</v>
      </c>
      <c r="H188" s="148">
        <v>274.5</v>
      </c>
      <c r="I188" s="149"/>
      <c r="L188" s="145"/>
      <c r="M188" s="150"/>
      <c r="T188" s="151"/>
      <c r="AT188" s="152" t="s">
        <v>169</v>
      </c>
      <c r="AU188" s="152" t="s">
        <v>89</v>
      </c>
      <c r="AV188" s="12" t="s">
        <v>89</v>
      </c>
      <c r="AW188" s="12" t="s">
        <v>36</v>
      </c>
      <c r="AX188" s="12" t="s">
        <v>87</v>
      </c>
      <c r="AY188" s="152" t="s">
        <v>143</v>
      </c>
    </row>
    <row r="189" spans="2:65" s="1" customFormat="1" ht="21.75" customHeight="1">
      <c r="B189" s="30"/>
      <c r="C189" s="160" t="s">
        <v>366</v>
      </c>
      <c r="D189" s="160" t="s">
        <v>280</v>
      </c>
      <c r="E189" s="161" t="s">
        <v>1198</v>
      </c>
      <c r="F189" s="162" t="s">
        <v>1199</v>
      </c>
      <c r="G189" s="163" t="s">
        <v>148</v>
      </c>
      <c r="H189" s="164">
        <v>670</v>
      </c>
      <c r="I189" s="165"/>
      <c r="J189" s="166">
        <f>ROUND(I189*H189,2)</f>
        <v>0</v>
      </c>
      <c r="K189" s="167"/>
      <c r="L189" s="168"/>
      <c r="M189" s="169" t="s">
        <v>1</v>
      </c>
      <c r="N189" s="170" t="s">
        <v>44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175</v>
      </c>
      <c r="AT189" s="143" t="s">
        <v>280</v>
      </c>
      <c r="AU189" s="143" t="s">
        <v>89</v>
      </c>
      <c r="AY189" s="15" t="s">
        <v>143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5" t="s">
        <v>87</v>
      </c>
      <c r="BK189" s="144">
        <f>ROUND(I189*H189,2)</f>
        <v>0</v>
      </c>
      <c r="BL189" s="15" t="s">
        <v>149</v>
      </c>
      <c r="BM189" s="143" t="s">
        <v>1200</v>
      </c>
    </row>
    <row r="190" spans="2:65" s="12" customFormat="1" ht="11.25">
      <c r="B190" s="145"/>
      <c r="D190" s="146" t="s">
        <v>169</v>
      </c>
      <c r="E190" s="152" t="s">
        <v>1</v>
      </c>
      <c r="F190" s="147" t="s">
        <v>1201</v>
      </c>
      <c r="H190" s="148">
        <v>670</v>
      </c>
      <c r="I190" s="149"/>
      <c r="L190" s="145"/>
      <c r="M190" s="150"/>
      <c r="T190" s="151"/>
      <c r="AT190" s="152" t="s">
        <v>169</v>
      </c>
      <c r="AU190" s="152" t="s">
        <v>89</v>
      </c>
      <c r="AV190" s="12" t="s">
        <v>89</v>
      </c>
      <c r="AW190" s="12" t="s">
        <v>36</v>
      </c>
      <c r="AX190" s="12" t="s">
        <v>87</v>
      </c>
      <c r="AY190" s="152" t="s">
        <v>143</v>
      </c>
    </row>
    <row r="191" spans="2:65" s="1" customFormat="1" ht="21.75" customHeight="1">
      <c r="B191" s="30"/>
      <c r="C191" s="160" t="s">
        <v>370</v>
      </c>
      <c r="D191" s="160" t="s">
        <v>280</v>
      </c>
      <c r="E191" s="161" t="s">
        <v>1202</v>
      </c>
      <c r="F191" s="162" t="s">
        <v>1203</v>
      </c>
      <c r="G191" s="163" t="s">
        <v>148</v>
      </c>
      <c r="H191" s="164">
        <v>238</v>
      </c>
      <c r="I191" s="165"/>
      <c r="J191" s="166">
        <f>ROUND(I191*H191,2)</f>
        <v>0</v>
      </c>
      <c r="K191" s="167"/>
      <c r="L191" s="168"/>
      <c r="M191" s="169" t="s">
        <v>1</v>
      </c>
      <c r="N191" s="170" t="s">
        <v>44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175</v>
      </c>
      <c r="AT191" s="143" t="s">
        <v>280</v>
      </c>
      <c r="AU191" s="143" t="s">
        <v>89</v>
      </c>
      <c r="AY191" s="15" t="s">
        <v>143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5" t="s">
        <v>87</v>
      </c>
      <c r="BK191" s="144">
        <f>ROUND(I191*H191,2)</f>
        <v>0</v>
      </c>
      <c r="BL191" s="15" t="s">
        <v>149</v>
      </c>
      <c r="BM191" s="143" t="s">
        <v>1204</v>
      </c>
    </row>
    <row r="192" spans="2:65" s="12" customFormat="1" ht="11.25">
      <c r="B192" s="145"/>
      <c r="D192" s="146" t="s">
        <v>169</v>
      </c>
      <c r="E192" s="152" t="s">
        <v>1</v>
      </c>
      <c r="F192" s="147" t="s">
        <v>1205</v>
      </c>
      <c r="H192" s="148">
        <v>238</v>
      </c>
      <c r="I192" s="149"/>
      <c r="L192" s="145"/>
      <c r="M192" s="150"/>
      <c r="T192" s="151"/>
      <c r="AT192" s="152" t="s">
        <v>169</v>
      </c>
      <c r="AU192" s="152" t="s">
        <v>89</v>
      </c>
      <c r="AV192" s="12" t="s">
        <v>89</v>
      </c>
      <c r="AW192" s="12" t="s">
        <v>36</v>
      </c>
      <c r="AX192" s="12" t="s">
        <v>87</v>
      </c>
      <c r="AY192" s="152" t="s">
        <v>143</v>
      </c>
    </row>
    <row r="193" spans="2:65" s="1" customFormat="1" ht="24.2" customHeight="1">
      <c r="B193" s="30"/>
      <c r="C193" s="160" t="s">
        <v>375</v>
      </c>
      <c r="D193" s="160" t="s">
        <v>280</v>
      </c>
      <c r="E193" s="161" t="s">
        <v>1206</v>
      </c>
      <c r="F193" s="162" t="s">
        <v>1207</v>
      </c>
      <c r="G193" s="163" t="s">
        <v>1208</v>
      </c>
      <c r="H193" s="164">
        <v>0.34799999999999998</v>
      </c>
      <c r="I193" s="165"/>
      <c r="J193" s="166">
        <f>ROUND(I193*H193,2)</f>
        <v>0</v>
      </c>
      <c r="K193" s="167"/>
      <c r="L193" s="168"/>
      <c r="M193" s="169" t="s">
        <v>1</v>
      </c>
      <c r="N193" s="170" t="s">
        <v>44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175</v>
      </c>
      <c r="AT193" s="143" t="s">
        <v>280</v>
      </c>
      <c r="AU193" s="143" t="s">
        <v>89</v>
      </c>
      <c r="AY193" s="15" t="s">
        <v>143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5" t="s">
        <v>87</v>
      </c>
      <c r="BK193" s="144">
        <f>ROUND(I193*H193,2)</f>
        <v>0</v>
      </c>
      <c r="BL193" s="15" t="s">
        <v>149</v>
      </c>
      <c r="BM193" s="143" t="s">
        <v>1209</v>
      </c>
    </row>
    <row r="194" spans="2:65" s="12" customFormat="1" ht="11.25">
      <c r="B194" s="145"/>
      <c r="D194" s="146" t="s">
        <v>169</v>
      </c>
      <c r="E194" s="152" t="s">
        <v>1</v>
      </c>
      <c r="F194" s="147" t="s">
        <v>1210</v>
      </c>
      <c r="H194" s="148">
        <v>0.34799999999999998</v>
      </c>
      <c r="I194" s="149"/>
      <c r="L194" s="145"/>
      <c r="M194" s="150"/>
      <c r="T194" s="151"/>
      <c r="AT194" s="152" t="s">
        <v>169</v>
      </c>
      <c r="AU194" s="152" t="s">
        <v>89</v>
      </c>
      <c r="AV194" s="12" t="s">
        <v>89</v>
      </c>
      <c r="AW194" s="12" t="s">
        <v>36</v>
      </c>
      <c r="AX194" s="12" t="s">
        <v>87</v>
      </c>
      <c r="AY194" s="152" t="s">
        <v>143</v>
      </c>
    </row>
    <row r="195" spans="2:65" s="11" customFormat="1" ht="22.9" customHeight="1">
      <c r="B195" s="119"/>
      <c r="D195" s="120" t="s">
        <v>78</v>
      </c>
      <c r="E195" s="129" t="s">
        <v>1211</v>
      </c>
      <c r="F195" s="129" t="s">
        <v>842</v>
      </c>
      <c r="I195" s="122"/>
      <c r="J195" s="130">
        <f>BK195</f>
        <v>0</v>
      </c>
      <c r="L195" s="119"/>
      <c r="M195" s="124"/>
      <c r="P195" s="125">
        <f>P196</f>
        <v>0</v>
      </c>
      <c r="R195" s="125">
        <f>R196</f>
        <v>0</v>
      </c>
      <c r="T195" s="126">
        <f>T196</f>
        <v>0</v>
      </c>
      <c r="AR195" s="120" t="s">
        <v>87</v>
      </c>
      <c r="AT195" s="127" t="s">
        <v>78</v>
      </c>
      <c r="AU195" s="127" t="s">
        <v>87</v>
      </c>
      <c r="AY195" s="120" t="s">
        <v>143</v>
      </c>
      <c r="BK195" s="128">
        <f>BK196</f>
        <v>0</v>
      </c>
    </row>
    <row r="196" spans="2:65" s="1" customFormat="1" ht="24.2" customHeight="1">
      <c r="B196" s="30"/>
      <c r="C196" s="131" t="s">
        <v>380</v>
      </c>
      <c r="D196" s="131" t="s">
        <v>145</v>
      </c>
      <c r="E196" s="132" t="s">
        <v>1212</v>
      </c>
      <c r="F196" s="133" t="s">
        <v>1213</v>
      </c>
      <c r="G196" s="134" t="s">
        <v>260</v>
      </c>
      <c r="H196" s="135">
        <v>1.9</v>
      </c>
      <c r="I196" s="136"/>
      <c r="J196" s="137">
        <f>ROUND(I196*H196,2)</f>
        <v>0</v>
      </c>
      <c r="K196" s="138"/>
      <c r="L196" s="30"/>
      <c r="M196" s="177" t="s">
        <v>1</v>
      </c>
      <c r="N196" s="178" t="s">
        <v>44</v>
      </c>
      <c r="O196" s="175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AR196" s="143" t="s">
        <v>149</v>
      </c>
      <c r="AT196" s="143" t="s">
        <v>145</v>
      </c>
      <c r="AU196" s="143" t="s">
        <v>89</v>
      </c>
      <c r="AY196" s="15" t="s">
        <v>143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5" t="s">
        <v>87</v>
      </c>
      <c r="BK196" s="144">
        <f>ROUND(I196*H196,2)</f>
        <v>0</v>
      </c>
      <c r="BL196" s="15" t="s">
        <v>149</v>
      </c>
      <c r="BM196" s="143" t="s">
        <v>1214</v>
      </c>
    </row>
    <row r="197" spans="2:65" s="1" customFormat="1" ht="6.95" customHeight="1">
      <c r="B197" s="42"/>
      <c r="C197" s="43"/>
      <c r="D197" s="43"/>
      <c r="E197" s="43"/>
      <c r="F197" s="43"/>
      <c r="G197" s="43"/>
      <c r="H197" s="43"/>
      <c r="I197" s="43"/>
      <c r="J197" s="43"/>
      <c r="K197" s="43"/>
      <c r="L197" s="30"/>
    </row>
  </sheetData>
  <sheetProtection algorithmName="SHA-512" hashValue="L4qoWRLGa68O6rclB9JUXLSW0zFNWtZoRqR0rvLcwUbfnXsHwEtxBsAnJLQ6BWMMXIDqY3Enj1gO04DIgTWDpw==" saltValue="ErSSZNEPsylhS5o9EiEvYzkooR9A6s6klhf36cwM48al9qpRknTaxkmzJcCTmCyHzUYBU+zFMepUPjU3fMdWuA==" spinCount="100000" sheet="1" objects="1" scenarios="1" formatColumns="0" formatRows="0" autoFilter="0"/>
  <autoFilter ref="C120:K196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5" t="s">
        <v>98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89</v>
      </c>
    </row>
    <row r="4" spans="2:46" ht="24.95" customHeight="1">
      <c r="B4" s="18"/>
      <c r="D4" s="19" t="s">
        <v>99</v>
      </c>
      <c r="L4" s="18"/>
      <c r="M4" s="86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9" t="str">
        <f>'Rekapitulace stavby'!K6</f>
        <v>Regenerace sídliště – část A - etapa 4 - veřejné prostranství a park. plochy SO 01a a SO 01b - změna 1</v>
      </c>
      <c r="F7" s="220"/>
      <c r="G7" s="220"/>
      <c r="H7" s="220"/>
      <c r="L7" s="18"/>
    </row>
    <row r="8" spans="2:46" s="1" customFormat="1" ht="12" customHeight="1">
      <c r="B8" s="30"/>
      <c r="D8" s="25" t="s">
        <v>100</v>
      </c>
      <c r="L8" s="30"/>
    </row>
    <row r="9" spans="2:46" s="1" customFormat="1" ht="16.5" customHeight="1">
      <c r="B9" s="30"/>
      <c r="E9" s="181" t="s">
        <v>1215</v>
      </c>
      <c r="F9" s="221"/>
      <c r="G9" s="221"/>
      <c r="H9" s="221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16. 6. 2023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03"/>
      <c r="G18" s="203"/>
      <c r="H18" s="203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208" t="s">
        <v>1</v>
      </c>
      <c r="F27" s="208"/>
      <c r="G27" s="208"/>
      <c r="H27" s="20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ROUND(J120,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ROUND((SUM(BE120:BE130)),  2)</f>
        <v>0</v>
      </c>
      <c r="I33" s="90">
        <v>0.21</v>
      </c>
      <c r="J33" s="89">
        <f>ROUND(((SUM(BE120:BE130))*I33),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ROUND((SUM(BF120:BF130)),  2)</f>
        <v>0</v>
      </c>
      <c r="I34" s="90">
        <v>0.15</v>
      </c>
      <c r="J34" s="89">
        <f>ROUND(((SUM(BF120:BF130))*I34),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ROUND((SUM(BG120:BG130)),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ROUND((SUM(BH120:BH130)),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ROUND((SUM(BI120:BI130)),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102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9" t="str">
        <f>E7</f>
        <v>Regenerace sídliště – část A - etapa 4 - veřejné prostranství a park. plochy SO 01a a SO 01b - změna 1</v>
      </c>
      <c r="F85" s="220"/>
      <c r="G85" s="220"/>
      <c r="H85" s="220"/>
      <c r="L85" s="30"/>
    </row>
    <row r="86" spans="2:47" s="1" customFormat="1" ht="12" customHeight="1">
      <c r="B86" s="30"/>
      <c r="C86" s="25" t="s">
        <v>100</v>
      </c>
      <c r="L86" s="30"/>
    </row>
    <row r="87" spans="2:47" s="1" customFormat="1" ht="16.5" customHeight="1">
      <c r="B87" s="30"/>
      <c r="E87" s="181" t="str">
        <f>E9</f>
        <v>VRN - Vedlejší rozpočtové náklady</v>
      </c>
      <c r="F87" s="221"/>
      <c r="G87" s="221"/>
      <c r="H87" s="221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Horní Slavkov</v>
      </c>
      <c r="I89" s="25" t="s">
        <v>22</v>
      </c>
      <c r="J89" s="50" t="str">
        <f>IF(J12="","",J12)</f>
        <v>16. 6. 2023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Horní Slavkov</v>
      </c>
      <c r="I91" s="25" t="s">
        <v>32</v>
      </c>
      <c r="J91" s="28" t="str">
        <f>E21</f>
        <v>GEOprojectKV s.r.o.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37</v>
      </c>
      <c r="J92" s="28" t="str">
        <f>E24</f>
        <v>GEOprojectKV s.r.o.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103</v>
      </c>
      <c r="D94" s="91"/>
      <c r="E94" s="91"/>
      <c r="F94" s="91"/>
      <c r="G94" s="91"/>
      <c r="H94" s="91"/>
      <c r="I94" s="91"/>
      <c r="J94" s="100" t="s">
        <v>104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105</v>
      </c>
      <c r="J96" s="64">
        <f>J120</f>
        <v>0</v>
      </c>
      <c r="L96" s="30"/>
      <c r="AU96" s="15" t="s">
        <v>106</v>
      </c>
    </row>
    <row r="97" spans="2:12" s="8" customFormat="1" ht="24.95" customHeight="1">
      <c r="B97" s="102"/>
      <c r="D97" s="103" t="s">
        <v>1215</v>
      </c>
      <c r="E97" s="104"/>
      <c r="F97" s="104"/>
      <c r="G97" s="104"/>
      <c r="H97" s="104"/>
      <c r="I97" s="104"/>
      <c r="J97" s="105">
        <f>J121</f>
        <v>0</v>
      </c>
      <c r="L97" s="102"/>
    </row>
    <row r="98" spans="2:12" s="9" customFormat="1" ht="19.899999999999999" customHeight="1">
      <c r="B98" s="106"/>
      <c r="D98" s="107" t="s">
        <v>1216</v>
      </c>
      <c r="E98" s="108"/>
      <c r="F98" s="108"/>
      <c r="G98" s="108"/>
      <c r="H98" s="108"/>
      <c r="I98" s="108"/>
      <c r="J98" s="109">
        <f>J122</f>
        <v>0</v>
      </c>
      <c r="L98" s="106"/>
    </row>
    <row r="99" spans="2:12" s="9" customFormat="1" ht="19.899999999999999" customHeight="1">
      <c r="B99" s="106"/>
      <c r="D99" s="107" t="s">
        <v>1217</v>
      </c>
      <c r="E99" s="108"/>
      <c r="F99" s="108"/>
      <c r="G99" s="108"/>
      <c r="H99" s="108"/>
      <c r="I99" s="108"/>
      <c r="J99" s="109">
        <f>J125</f>
        <v>0</v>
      </c>
      <c r="L99" s="106"/>
    </row>
    <row r="100" spans="2:12" s="9" customFormat="1" ht="19.899999999999999" customHeight="1">
      <c r="B100" s="106"/>
      <c r="D100" s="107" t="s">
        <v>1218</v>
      </c>
      <c r="E100" s="108"/>
      <c r="F100" s="108"/>
      <c r="G100" s="108"/>
      <c r="H100" s="108"/>
      <c r="I100" s="108"/>
      <c r="J100" s="109">
        <f>J128</f>
        <v>0</v>
      </c>
      <c r="L100" s="106"/>
    </row>
    <row r="101" spans="2:12" s="1" customFormat="1" ht="21.75" customHeight="1">
      <c r="B101" s="30"/>
      <c r="L101" s="30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128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26.25" customHeight="1">
      <c r="B110" s="30"/>
      <c r="E110" s="219" t="str">
        <f>E7</f>
        <v>Regenerace sídliště – část A - etapa 4 - veřejné prostranství a park. plochy SO 01a a SO 01b - změna 1</v>
      </c>
      <c r="F110" s="220"/>
      <c r="G110" s="220"/>
      <c r="H110" s="220"/>
      <c r="L110" s="30"/>
    </row>
    <row r="111" spans="2:12" s="1" customFormat="1" ht="12" customHeight="1">
      <c r="B111" s="30"/>
      <c r="C111" s="25" t="s">
        <v>100</v>
      </c>
      <c r="L111" s="30"/>
    </row>
    <row r="112" spans="2:12" s="1" customFormat="1" ht="16.5" customHeight="1">
      <c r="B112" s="30"/>
      <c r="E112" s="181" t="str">
        <f>E9</f>
        <v>VRN - Vedlejší rozpočtové náklady</v>
      </c>
      <c r="F112" s="221"/>
      <c r="G112" s="221"/>
      <c r="H112" s="221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>Horní Slavkov</v>
      </c>
      <c r="I114" s="25" t="s">
        <v>22</v>
      </c>
      <c r="J114" s="50" t="str">
        <f>IF(J12="","",J12)</f>
        <v>16. 6. 2023</v>
      </c>
      <c r="L114" s="30"/>
    </row>
    <row r="115" spans="2:65" s="1" customFormat="1" ht="6.95" customHeight="1">
      <c r="B115" s="30"/>
      <c r="L115" s="30"/>
    </row>
    <row r="116" spans="2:65" s="1" customFormat="1" ht="15.2" customHeight="1">
      <c r="B116" s="30"/>
      <c r="C116" s="25" t="s">
        <v>24</v>
      </c>
      <c r="F116" s="23" t="str">
        <f>E15</f>
        <v>Město Horní Slavkov</v>
      </c>
      <c r="I116" s="25" t="s">
        <v>32</v>
      </c>
      <c r="J116" s="28" t="str">
        <f>E21</f>
        <v>GEOprojectKV s.r.o.</v>
      </c>
      <c r="L116" s="30"/>
    </row>
    <row r="117" spans="2:65" s="1" customFormat="1" ht="15.2" customHeight="1">
      <c r="B117" s="30"/>
      <c r="C117" s="25" t="s">
        <v>30</v>
      </c>
      <c r="F117" s="23" t="str">
        <f>IF(E18="","",E18)</f>
        <v>Vyplň údaj</v>
      </c>
      <c r="I117" s="25" t="s">
        <v>37</v>
      </c>
      <c r="J117" s="28" t="str">
        <f>E24</f>
        <v>GEOprojectKV s.r.o.</v>
      </c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10"/>
      <c r="C119" s="111" t="s">
        <v>129</v>
      </c>
      <c r="D119" s="112" t="s">
        <v>64</v>
      </c>
      <c r="E119" s="112" t="s">
        <v>60</v>
      </c>
      <c r="F119" s="112" t="s">
        <v>61</v>
      </c>
      <c r="G119" s="112" t="s">
        <v>130</v>
      </c>
      <c r="H119" s="112" t="s">
        <v>131</v>
      </c>
      <c r="I119" s="112" t="s">
        <v>132</v>
      </c>
      <c r="J119" s="113" t="s">
        <v>104</v>
      </c>
      <c r="K119" s="114" t="s">
        <v>133</v>
      </c>
      <c r="L119" s="110"/>
      <c r="M119" s="57" t="s">
        <v>1</v>
      </c>
      <c r="N119" s="58" t="s">
        <v>43</v>
      </c>
      <c r="O119" s="58" t="s">
        <v>134</v>
      </c>
      <c r="P119" s="58" t="s">
        <v>135</v>
      </c>
      <c r="Q119" s="58" t="s">
        <v>136</v>
      </c>
      <c r="R119" s="58" t="s">
        <v>137</v>
      </c>
      <c r="S119" s="58" t="s">
        <v>138</v>
      </c>
      <c r="T119" s="59" t="s">
        <v>139</v>
      </c>
    </row>
    <row r="120" spans="2:65" s="1" customFormat="1" ht="22.9" customHeight="1">
      <c r="B120" s="30"/>
      <c r="C120" s="62" t="s">
        <v>140</v>
      </c>
      <c r="J120" s="115">
        <f>BK120</f>
        <v>0</v>
      </c>
      <c r="L120" s="30"/>
      <c r="M120" s="60"/>
      <c r="N120" s="51"/>
      <c r="O120" s="51"/>
      <c r="P120" s="116">
        <f>P121</f>
        <v>0</v>
      </c>
      <c r="Q120" s="51"/>
      <c r="R120" s="116">
        <f>R121</f>
        <v>0</v>
      </c>
      <c r="S120" s="51"/>
      <c r="T120" s="117">
        <f>T121</f>
        <v>0</v>
      </c>
      <c r="AT120" s="15" t="s">
        <v>78</v>
      </c>
      <c r="AU120" s="15" t="s">
        <v>106</v>
      </c>
      <c r="BK120" s="118">
        <f>BK121</f>
        <v>0</v>
      </c>
    </row>
    <row r="121" spans="2:65" s="11" customFormat="1" ht="25.9" customHeight="1">
      <c r="B121" s="119"/>
      <c r="D121" s="120" t="s">
        <v>78</v>
      </c>
      <c r="E121" s="121" t="s">
        <v>96</v>
      </c>
      <c r="F121" s="121" t="s">
        <v>97</v>
      </c>
      <c r="I121" s="122"/>
      <c r="J121" s="123">
        <f>BK121</f>
        <v>0</v>
      </c>
      <c r="L121" s="119"/>
      <c r="M121" s="124"/>
      <c r="P121" s="125">
        <f>P122+P125+P128</f>
        <v>0</v>
      </c>
      <c r="R121" s="125">
        <f>R122+R125+R128</f>
        <v>0</v>
      </c>
      <c r="T121" s="126">
        <f>T122+T125+T128</f>
        <v>0</v>
      </c>
      <c r="AR121" s="120" t="s">
        <v>161</v>
      </c>
      <c r="AT121" s="127" t="s">
        <v>78</v>
      </c>
      <c r="AU121" s="127" t="s">
        <v>79</v>
      </c>
      <c r="AY121" s="120" t="s">
        <v>143</v>
      </c>
      <c r="BK121" s="128">
        <f>BK122+BK125+BK128</f>
        <v>0</v>
      </c>
    </row>
    <row r="122" spans="2:65" s="11" customFormat="1" ht="22.9" customHeight="1">
      <c r="B122" s="119"/>
      <c r="D122" s="120" t="s">
        <v>78</v>
      </c>
      <c r="E122" s="129" t="s">
        <v>1219</v>
      </c>
      <c r="F122" s="129" t="s">
        <v>1220</v>
      </c>
      <c r="I122" s="122"/>
      <c r="J122" s="130">
        <f>BK122</f>
        <v>0</v>
      </c>
      <c r="L122" s="119"/>
      <c r="M122" s="124"/>
      <c r="P122" s="125">
        <f>SUM(P123:P124)</f>
        <v>0</v>
      </c>
      <c r="R122" s="125">
        <f>SUM(R123:R124)</f>
        <v>0</v>
      </c>
      <c r="T122" s="126">
        <f>SUM(T123:T124)</f>
        <v>0</v>
      </c>
      <c r="AR122" s="120" t="s">
        <v>161</v>
      </c>
      <c r="AT122" s="127" t="s">
        <v>78</v>
      </c>
      <c r="AU122" s="127" t="s">
        <v>87</v>
      </c>
      <c r="AY122" s="120" t="s">
        <v>143</v>
      </c>
      <c r="BK122" s="128">
        <f>SUM(BK123:BK124)</f>
        <v>0</v>
      </c>
    </row>
    <row r="123" spans="2:65" s="1" customFormat="1" ht="16.5" customHeight="1">
      <c r="B123" s="30"/>
      <c r="C123" s="131" t="s">
        <v>87</v>
      </c>
      <c r="D123" s="131" t="s">
        <v>145</v>
      </c>
      <c r="E123" s="132" t="s">
        <v>1221</v>
      </c>
      <c r="F123" s="133" t="s">
        <v>1220</v>
      </c>
      <c r="G123" s="134" t="s">
        <v>1222</v>
      </c>
      <c r="H123" s="135">
        <v>1</v>
      </c>
      <c r="I123" s="136"/>
      <c r="J123" s="137">
        <f>ROUND(I123*H123,2)</f>
        <v>0</v>
      </c>
      <c r="K123" s="138"/>
      <c r="L123" s="30"/>
      <c r="M123" s="139" t="s">
        <v>1</v>
      </c>
      <c r="N123" s="140" t="s">
        <v>44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1223</v>
      </c>
      <c r="AT123" s="143" t="s">
        <v>145</v>
      </c>
      <c r="AU123" s="143" t="s">
        <v>89</v>
      </c>
      <c r="AY123" s="15" t="s">
        <v>143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87</v>
      </c>
      <c r="BK123" s="144">
        <f>ROUND(I123*H123,2)</f>
        <v>0</v>
      </c>
      <c r="BL123" s="15" t="s">
        <v>1223</v>
      </c>
      <c r="BM123" s="143" t="s">
        <v>1224</v>
      </c>
    </row>
    <row r="124" spans="2:65" s="1" customFormat="1" ht="58.5">
      <c r="B124" s="30"/>
      <c r="D124" s="146" t="s">
        <v>351</v>
      </c>
      <c r="F124" s="171" t="s">
        <v>1225</v>
      </c>
      <c r="I124" s="172"/>
      <c r="L124" s="30"/>
      <c r="M124" s="173"/>
      <c r="T124" s="54"/>
      <c r="AT124" s="15" t="s">
        <v>351</v>
      </c>
      <c r="AU124" s="15" t="s">
        <v>89</v>
      </c>
    </row>
    <row r="125" spans="2:65" s="11" customFormat="1" ht="22.9" customHeight="1">
      <c r="B125" s="119"/>
      <c r="D125" s="120" t="s">
        <v>78</v>
      </c>
      <c r="E125" s="129" t="s">
        <v>1226</v>
      </c>
      <c r="F125" s="129" t="s">
        <v>1227</v>
      </c>
      <c r="I125" s="122"/>
      <c r="J125" s="130">
        <f>BK125</f>
        <v>0</v>
      </c>
      <c r="L125" s="119"/>
      <c r="M125" s="124"/>
      <c r="P125" s="125">
        <f>SUM(P126:P127)</f>
        <v>0</v>
      </c>
      <c r="R125" s="125">
        <f>SUM(R126:R127)</f>
        <v>0</v>
      </c>
      <c r="T125" s="126">
        <f>SUM(T126:T127)</f>
        <v>0</v>
      </c>
      <c r="AR125" s="120" t="s">
        <v>161</v>
      </c>
      <c r="AT125" s="127" t="s">
        <v>78</v>
      </c>
      <c r="AU125" s="127" t="s">
        <v>87</v>
      </c>
      <c r="AY125" s="120" t="s">
        <v>143</v>
      </c>
      <c r="BK125" s="128">
        <f>SUM(BK126:BK127)</f>
        <v>0</v>
      </c>
    </row>
    <row r="126" spans="2:65" s="1" customFormat="1" ht="16.5" customHeight="1">
      <c r="B126" s="30"/>
      <c r="C126" s="131" t="s">
        <v>89</v>
      </c>
      <c r="D126" s="131" t="s">
        <v>145</v>
      </c>
      <c r="E126" s="132" t="s">
        <v>1228</v>
      </c>
      <c r="F126" s="133" t="s">
        <v>1227</v>
      </c>
      <c r="G126" s="134" t="s">
        <v>1222</v>
      </c>
      <c r="H126" s="135">
        <v>1</v>
      </c>
      <c r="I126" s="136"/>
      <c r="J126" s="137">
        <f>ROUND(I126*H126,2)</f>
        <v>0</v>
      </c>
      <c r="K126" s="138"/>
      <c r="L126" s="30"/>
      <c r="M126" s="139" t="s">
        <v>1</v>
      </c>
      <c r="N126" s="140" t="s">
        <v>44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1223</v>
      </c>
      <c r="AT126" s="143" t="s">
        <v>145</v>
      </c>
      <c r="AU126" s="143" t="s">
        <v>89</v>
      </c>
      <c r="AY126" s="15" t="s">
        <v>143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87</v>
      </c>
      <c r="BK126" s="144">
        <f>ROUND(I126*H126,2)</f>
        <v>0</v>
      </c>
      <c r="BL126" s="15" t="s">
        <v>1223</v>
      </c>
      <c r="BM126" s="143" t="s">
        <v>1229</v>
      </c>
    </row>
    <row r="127" spans="2:65" s="1" customFormat="1" ht="19.5">
      <c r="B127" s="30"/>
      <c r="D127" s="146" t="s">
        <v>351</v>
      </c>
      <c r="F127" s="171" t="s">
        <v>1230</v>
      </c>
      <c r="I127" s="172"/>
      <c r="L127" s="30"/>
      <c r="M127" s="173"/>
      <c r="T127" s="54"/>
      <c r="AT127" s="15" t="s">
        <v>351</v>
      </c>
      <c r="AU127" s="15" t="s">
        <v>89</v>
      </c>
    </row>
    <row r="128" spans="2:65" s="11" customFormat="1" ht="22.9" customHeight="1">
      <c r="B128" s="119"/>
      <c r="D128" s="120" t="s">
        <v>78</v>
      </c>
      <c r="E128" s="129" t="s">
        <v>1231</v>
      </c>
      <c r="F128" s="129" t="s">
        <v>1232</v>
      </c>
      <c r="I128" s="122"/>
      <c r="J128" s="130">
        <f>BK128</f>
        <v>0</v>
      </c>
      <c r="L128" s="119"/>
      <c r="M128" s="124"/>
      <c r="P128" s="125">
        <f>SUM(P129:P130)</f>
        <v>0</v>
      </c>
      <c r="R128" s="125">
        <f>SUM(R129:R130)</f>
        <v>0</v>
      </c>
      <c r="T128" s="126">
        <f>SUM(T129:T130)</f>
        <v>0</v>
      </c>
      <c r="AR128" s="120" t="s">
        <v>161</v>
      </c>
      <c r="AT128" s="127" t="s">
        <v>78</v>
      </c>
      <c r="AU128" s="127" t="s">
        <v>87</v>
      </c>
      <c r="AY128" s="120" t="s">
        <v>143</v>
      </c>
      <c r="BK128" s="128">
        <f>SUM(BK129:BK130)</f>
        <v>0</v>
      </c>
    </row>
    <row r="129" spans="2:65" s="1" customFormat="1" ht="16.5" customHeight="1">
      <c r="B129" s="30"/>
      <c r="C129" s="131" t="s">
        <v>154</v>
      </c>
      <c r="D129" s="131" t="s">
        <v>145</v>
      </c>
      <c r="E129" s="132" t="s">
        <v>1233</v>
      </c>
      <c r="F129" s="133" t="s">
        <v>1232</v>
      </c>
      <c r="G129" s="134" t="s">
        <v>1222</v>
      </c>
      <c r="H129" s="135">
        <v>1</v>
      </c>
      <c r="I129" s="136"/>
      <c r="J129" s="137">
        <f>ROUND(I129*H129,2)</f>
        <v>0</v>
      </c>
      <c r="K129" s="138"/>
      <c r="L129" s="30"/>
      <c r="M129" s="139" t="s">
        <v>1</v>
      </c>
      <c r="N129" s="140" t="s">
        <v>44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1223</v>
      </c>
      <c r="AT129" s="143" t="s">
        <v>145</v>
      </c>
      <c r="AU129" s="143" t="s">
        <v>89</v>
      </c>
      <c r="AY129" s="15" t="s">
        <v>143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87</v>
      </c>
      <c r="BK129" s="144">
        <f>ROUND(I129*H129,2)</f>
        <v>0</v>
      </c>
      <c r="BL129" s="15" t="s">
        <v>1223</v>
      </c>
      <c r="BM129" s="143" t="s">
        <v>1234</v>
      </c>
    </row>
    <row r="130" spans="2:65" s="1" customFormat="1" ht="19.5">
      <c r="B130" s="30"/>
      <c r="D130" s="146" t="s">
        <v>351</v>
      </c>
      <c r="F130" s="171" t="s">
        <v>1235</v>
      </c>
      <c r="I130" s="172"/>
      <c r="L130" s="30"/>
      <c r="M130" s="174"/>
      <c r="N130" s="175"/>
      <c r="O130" s="175"/>
      <c r="P130" s="175"/>
      <c r="Q130" s="175"/>
      <c r="R130" s="175"/>
      <c r="S130" s="175"/>
      <c r="T130" s="176"/>
      <c r="AT130" s="15" t="s">
        <v>351</v>
      </c>
      <c r="AU130" s="15" t="s">
        <v>89</v>
      </c>
    </row>
    <row r="131" spans="2:65" s="1" customFormat="1" ht="6.95" customHeight="1"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30"/>
    </row>
  </sheetData>
  <sheetProtection algorithmName="SHA-512" hashValue="v5y0341JmBYPs7vj0miUrlZAqj8OdjHRdy8guqY9C7cfuWIHdhoOF/wt9ckE2wYnWK2Nbb2vV3Ny8SRIJIzYzA==" saltValue="SewyFPYJO06G4ZKgW4eGw6KVW0bhmWaWsOpKOc6AKDBs8pXbLfWExDkXid3Ib8q0eZwQclx3oCKk3KZp3KQosQ==" spinCount="100000" sheet="1" objects="1" scenarios="1" formatColumns="0" formatRows="0" autoFilter="0"/>
  <autoFilter ref="C119:K130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Titulní list</vt:lpstr>
      <vt:lpstr>Rekapitulace stavby</vt:lpstr>
      <vt:lpstr>SO 101 - Parkoviště a zpe...</vt:lpstr>
      <vt:lpstr>SO 401 - Veřejné osvětlení</vt:lpstr>
      <vt:lpstr>SO 801 - Sadové úpravy</vt:lpstr>
      <vt:lpstr>VRN - Vedlejší rozpočtové...</vt:lpstr>
      <vt:lpstr>'Rekapitulace stavby'!Názvy_tisku</vt:lpstr>
      <vt:lpstr>'SO 101 - Parkoviště a zpe...'!Názvy_tisku</vt:lpstr>
      <vt:lpstr>'SO 401 - Veřejné osvětlení'!Názvy_tisku</vt:lpstr>
      <vt:lpstr>'SO 801 - Sadové úpravy'!Názvy_tisku</vt:lpstr>
      <vt:lpstr>'VRN - Vedlejší rozpočtové...'!Názvy_tisku</vt:lpstr>
      <vt:lpstr>'Rekapitulace stavby'!Oblast_tisku</vt:lpstr>
      <vt:lpstr>'SO 101 - Parkoviště a zpe...'!Oblast_tisku</vt:lpstr>
      <vt:lpstr>'SO 401 - Veřejné osvětlení'!Oblast_tisku</vt:lpstr>
      <vt:lpstr>'SO 801 - Sadové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Švorba</dc:creator>
  <cp:lastModifiedBy>Petr Švorba</cp:lastModifiedBy>
  <cp:lastPrinted>2023-07-12T13:18:52Z</cp:lastPrinted>
  <dcterms:created xsi:type="dcterms:W3CDTF">2023-07-12T13:16:18Z</dcterms:created>
  <dcterms:modified xsi:type="dcterms:W3CDTF">2023-07-12T13:19:04Z</dcterms:modified>
</cp:coreProperties>
</file>